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MEDIA\media\Clients 2023\BGOA-Bulgaria on Air\TV Ratecards\Bloomberg TV templates\"/>
    </mc:Choice>
  </mc:AlternateContent>
  <xr:revisionPtr revIDLastSave="0" documentId="13_ncr:1_{C05A4BD8-4599-43E8-8252-7D91BE5A9EC2}"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'Mon-Fri'!$A$36:$BW$101</definedName>
    <definedName name="_xlnm._FilterDatabase" localSheetId="2" hidden="1">'Sat-Sun'!$A$36:$BV$91</definedName>
    <definedName name="length">List!$B$3:$B$15</definedName>
    <definedName name="_xlnm.Print_Area" localSheetId="0">'Campaign Total'!$A$1:$O$69</definedName>
    <definedName name="_xlnm.Print_Area" localSheetId="1">'Mon-Fri'!$A$1:$AQ$101</definedName>
    <definedName name="_xlnm.Print_Area" localSheetId="2">'Sat-Sun'!$A$1:$AN$92</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5" l="1"/>
  <c r="G86" i="5"/>
  <c r="G84" i="5"/>
  <c r="G82" i="5"/>
  <c r="G80" i="5"/>
  <c r="G78" i="5"/>
  <c r="G76" i="5"/>
  <c r="G74" i="5"/>
  <c r="G72" i="5"/>
  <c r="G70" i="5"/>
  <c r="G68" i="5"/>
  <c r="G66" i="5"/>
  <c r="G64" i="5"/>
  <c r="G62" i="5"/>
  <c r="G59" i="5"/>
  <c r="G57" i="5"/>
  <c r="G54" i="5"/>
  <c r="G52" i="5"/>
  <c r="G50" i="5"/>
  <c r="G48" i="5"/>
  <c r="G46" i="5"/>
  <c r="G43" i="5"/>
  <c r="G41" i="5"/>
  <c r="G39" i="5"/>
  <c r="J93" i="4"/>
  <c r="J91" i="4"/>
  <c r="J89" i="4"/>
  <c r="J87" i="4"/>
  <c r="J85" i="4"/>
  <c r="J83" i="4"/>
  <c r="J81" i="4"/>
  <c r="J79" i="4"/>
  <c r="J77" i="4"/>
  <c r="J75" i="4"/>
  <c r="J73" i="4"/>
  <c r="J70" i="4"/>
  <c r="J67" i="4"/>
  <c r="J64" i="4"/>
  <c r="J62" i="4"/>
  <c r="J60" i="4"/>
  <c r="J58" i="4"/>
  <c r="J56" i="4"/>
  <c r="J54" i="4"/>
  <c r="J51" i="4"/>
  <c r="J49" i="4"/>
  <c r="J47" i="4"/>
  <c r="J45" i="4"/>
  <c r="J43" i="4"/>
  <c r="J41" i="4"/>
  <c r="J39" i="4"/>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Q35" i="4"/>
  <c r="X35" i="4" s="1"/>
  <c r="AE35" i="4" s="1"/>
  <c r="AL35" i="4" s="1"/>
  <c r="W101" i="4"/>
  <c r="V101" i="4"/>
  <c r="U101" i="4"/>
  <c r="T101" i="4"/>
  <c r="S101" i="4"/>
  <c r="R101" i="4"/>
  <c r="Q101"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N35" i="5"/>
  <c r="U35" i="5" s="1"/>
  <c r="AB35" i="5" s="1"/>
  <c r="AI35" i="5" s="1"/>
  <c r="T91" i="5"/>
  <c r="S91" i="5"/>
  <c r="R91" i="5"/>
  <c r="Q91" i="5"/>
  <c r="P91" i="5"/>
  <c r="O91" i="5"/>
  <c r="N91" i="5"/>
  <c r="AN91" i="5"/>
  <c r="AM91" i="5"/>
  <c r="AL91" i="5"/>
  <c r="AK91" i="5"/>
  <c r="AJ91" i="5"/>
  <c r="AI91" i="5"/>
  <c r="AQ101" i="4"/>
  <c r="AP101" i="4"/>
  <c r="AO101" i="4"/>
  <c r="AN101" i="4"/>
  <c r="AM101" i="4"/>
  <c r="AL101" i="4"/>
  <c r="AH91" i="5"/>
  <c r="AG91" i="5"/>
  <c r="AF91" i="5"/>
  <c r="AE91" i="5"/>
  <c r="AD91" i="5"/>
  <c r="AC91" i="5"/>
  <c r="AB91" i="5"/>
  <c r="AK101" i="4"/>
  <c r="AJ101" i="4"/>
  <c r="AI101" i="4"/>
  <c r="AH101" i="4"/>
  <c r="AG101" i="4"/>
  <c r="AF101" i="4"/>
  <c r="AE101" i="4"/>
  <c r="AA91" i="5" l="1"/>
  <c r="Z91" i="5"/>
  <c r="Y91" i="5"/>
  <c r="X91" i="5"/>
  <c r="W91" i="5"/>
  <c r="V91" i="5"/>
  <c r="U91" i="5"/>
  <c r="AD101" i="4"/>
  <c r="AC101" i="4"/>
  <c r="AB101" i="4"/>
  <c r="AA101" i="4"/>
  <c r="Z101" i="4"/>
  <c r="Y101" i="4"/>
  <c r="X101" i="4"/>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AP61" i="5"/>
  <c r="BE61"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BE37" i="5"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AS99" i="4"/>
  <c r="BH99" i="4" s="1"/>
  <c r="I84" i="5" l="1"/>
  <c r="H84" i="5"/>
  <c r="H82" i="5"/>
  <c r="I82" i="5"/>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L49" i="4" l="1"/>
  <c r="K49" i="4"/>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AS92" i="4"/>
  <c r="BH92" i="4" s="1"/>
  <c r="M91" i="5" l="1"/>
  <c r="L91" i="5"/>
  <c r="K91" i="5"/>
  <c r="P101" i="4"/>
  <c r="O101" i="4"/>
  <c r="N101" i="4"/>
  <c r="BG85" i="4" l="1"/>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K85" i="4" l="1"/>
  <c r="L85" i="4"/>
  <c r="BG97" i="4" l="1"/>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AS97" i="4"/>
  <c r="BH97"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AS96" i="4"/>
  <c r="BH96" i="4" s="1"/>
  <c r="BD53" i="5" l="1"/>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52" i="5" l="1"/>
  <c r="H52" i="5"/>
  <c r="BG90" i="4" l="1"/>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AS90" i="4"/>
  <c r="BH90" i="4" s="1"/>
  <c r="BD44" i="5" l="1"/>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AP44" i="5"/>
  <c r="BE44" i="5" s="1"/>
  <c r="G36" i="5" l="1"/>
  <c r="B35" i="5" l="1"/>
  <c r="BD66" i="5" l="1"/>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AP54" i="5"/>
  <c r="BE54" i="5" s="1"/>
  <c r="I66" i="5" l="1"/>
  <c r="H66" i="5"/>
  <c r="H59" i="5"/>
  <c r="I59" i="5"/>
  <c r="H54" i="5"/>
  <c r="BF54" i="5"/>
  <c r="I54" i="5"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AS94" i="4"/>
  <c r="BH94"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AS80" i="4"/>
  <c r="BH80"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BJ79" i="4" s="1"/>
  <c r="AT79" i="4"/>
  <c r="AS79" i="4"/>
  <c r="BH79"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H75" i="4" s="1"/>
  <c r="K79" i="4" l="1"/>
  <c r="BI79" i="4"/>
  <c r="L79" i="4" s="1"/>
  <c r="L75" i="4"/>
  <c r="K75" i="4"/>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S52" i="4"/>
  <c r="BH52"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AS50" i="4"/>
  <c r="BH50" i="4"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AS46" i="4"/>
  <c r="BH46"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AS45" i="4"/>
  <c r="BH45"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AS44" i="4"/>
  <c r="BH44"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AS43" i="4"/>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AS42" i="4"/>
  <c r="BH42"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AS41" i="4"/>
  <c r="BH41"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K41" i="4" l="1"/>
  <c r="K43" i="4"/>
  <c r="L45" i="4"/>
  <c r="K45" i="4"/>
  <c r="BI43" i="4"/>
  <c r="BI41" i="4"/>
  <c r="L41" i="4" s="1"/>
  <c r="BD72" i="5" l="1"/>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BG72" i="5" s="1"/>
  <c r="AQ72" i="5"/>
  <c r="AP72" i="5"/>
  <c r="BE72"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AP48" i="5"/>
  <c r="BE48"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BF47" i="5" s="1"/>
  <c r="AP47" i="5"/>
  <c r="BE47" i="5" s="1"/>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AP46" i="5"/>
  <c r="BE46"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AP38" i="5"/>
  <c r="BE38"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AP39" i="5"/>
  <c r="H72" i="5" l="1"/>
  <c r="BF72" i="5"/>
  <c r="I72" i="5" s="1"/>
  <c r="I48" i="5"/>
  <c r="H48" i="5"/>
  <c r="I46" i="5"/>
  <c r="H46" i="5"/>
  <c r="H39" i="5"/>
  <c r="C2" i="4"/>
  <c r="F14" i="6"/>
  <c r="F17" i="6"/>
  <c r="BD60" i="5" l="1"/>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AP60" i="5"/>
  <c r="BE60"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AS77" i="4"/>
  <c r="BH77"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I63" i="4" s="1"/>
  <c r="AS63" i="4"/>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AS62" i="4"/>
  <c r="BH62"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AS61" i="4"/>
  <c r="BH78" i="4" l="1"/>
  <c r="K77" i="4"/>
  <c r="L77" i="4"/>
  <c r="BH63" i="4"/>
  <c r="K62" i="4"/>
  <c r="L62" i="4"/>
  <c r="BH61" i="4"/>
  <c r="AS37" i="4" l="1"/>
  <c r="BH37" i="4" s="1"/>
  <c r="AT37" i="4"/>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C20" i="6" l="1"/>
  <c r="F23" i="6" l="1"/>
  <c r="F22" i="6"/>
  <c r="C23" i="6"/>
  <c r="C22" i="6"/>
  <c r="C32" i="2"/>
  <c r="C31" i="2"/>
  <c r="C30" i="2"/>
  <c r="C29" i="2"/>
  <c r="C28" i="2"/>
  <c r="C27" i="2"/>
  <c r="C26" i="2"/>
  <c r="C25" i="2"/>
  <c r="C24" i="2"/>
  <c r="C23" i="2"/>
  <c r="C22" i="2"/>
  <c r="C21" i="2"/>
  <c r="AP41" i="5" l="1"/>
  <c r="AQ41" i="5"/>
  <c r="BF41" i="5" s="1"/>
  <c r="AR41" i="5"/>
  <c r="BG41" i="5" s="1"/>
  <c r="AS41" i="5"/>
  <c r="BH41" i="5" s="1"/>
  <c r="AT41" i="5"/>
  <c r="BI41" i="5" s="1"/>
  <c r="AU41" i="5"/>
  <c r="BJ41" i="5" s="1"/>
  <c r="AV41" i="5"/>
  <c r="BK41" i="5" s="1"/>
  <c r="AW41" i="5"/>
  <c r="BL41" i="5" s="1"/>
  <c r="AX41" i="5"/>
  <c r="BM41" i="5" s="1"/>
  <c r="AY41" i="5"/>
  <c r="BN41" i="5" s="1"/>
  <c r="AZ41" i="5"/>
  <c r="BO41" i="5" s="1"/>
  <c r="BA41" i="5"/>
  <c r="BP41" i="5" s="1"/>
  <c r="BB41" i="5"/>
  <c r="BQ41" i="5" s="1"/>
  <c r="BC41" i="5"/>
  <c r="BR41" i="5" s="1"/>
  <c r="BD41" i="5"/>
  <c r="BS41" i="5" s="1"/>
  <c r="AP42" i="5"/>
  <c r="AQ42" i="5"/>
  <c r="BF42" i="5" s="1"/>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5" i="5"/>
  <c r="AQ45" i="5"/>
  <c r="BF45" i="5" s="1"/>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1" i="5"/>
  <c r="AQ51" i="5"/>
  <c r="BF51" i="5" s="1"/>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AP55" i="5"/>
  <c r="AQ55" i="5"/>
  <c r="BF55" i="5" s="1"/>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8" i="5"/>
  <c r="AQ58" i="5"/>
  <c r="BF58" i="5" s="1"/>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AP62" i="5"/>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BE65"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BE70"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4" i="5"/>
  <c r="AQ74" i="5"/>
  <c r="AR74" i="5"/>
  <c r="AS74" i="5"/>
  <c r="AT74" i="5"/>
  <c r="AU74" i="5"/>
  <c r="AV74" i="5"/>
  <c r="AW74" i="5"/>
  <c r="AX74" i="5"/>
  <c r="AY74" i="5"/>
  <c r="AZ74" i="5"/>
  <c r="BA74" i="5"/>
  <c r="BB74" i="5"/>
  <c r="BC74" i="5"/>
  <c r="BD74" i="5"/>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B78" i="5"/>
  <c r="BQ78" i="5" s="1"/>
  <c r="BC78" i="5"/>
  <c r="BR78" i="5" s="1"/>
  <c r="BD78" i="5"/>
  <c r="BS78"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0" i="5"/>
  <c r="BE80"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D86" i="5"/>
  <c r="BS86" i="5" s="1"/>
  <c r="AP87" i="5"/>
  <c r="BE87"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S38" i="4"/>
  <c r="BH38" i="4"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AS39" i="4"/>
  <c r="AT39" i="4"/>
  <c r="AU39" i="4"/>
  <c r="BJ39" i="4" s="1"/>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AS47" i="4"/>
  <c r="BH47" i="4" s="1"/>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1" i="4"/>
  <c r="BH51" i="4" s="1"/>
  <c r="AT51" i="4"/>
  <c r="BI51" i="4" s="1"/>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AS53" i="4"/>
  <c r="BH53"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4" i="4"/>
  <c r="BH54" i="4" s="1"/>
  <c r="AT54" i="4"/>
  <c r="BI54" i="4" s="1"/>
  <c r="AU54" i="4"/>
  <c r="BJ54" i="4" s="1"/>
  <c r="AV54" i="4"/>
  <c r="BK54" i="4" s="1"/>
  <c r="AW54" i="4"/>
  <c r="BL54" i="4" s="1"/>
  <c r="AX54" i="4"/>
  <c r="BM54" i="4" s="1"/>
  <c r="AY54" i="4"/>
  <c r="BN54" i="4" s="1"/>
  <c r="AZ54" i="4"/>
  <c r="BA54" i="4"/>
  <c r="BP54" i="4" s="1"/>
  <c r="BB54" i="4"/>
  <c r="BQ54" i="4" s="1"/>
  <c r="BC54" i="4"/>
  <c r="BR54" i="4" s="1"/>
  <c r="BD54" i="4"/>
  <c r="BS54" i="4" s="1"/>
  <c r="BE54" i="4"/>
  <c r="BT54" i="4" s="1"/>
  <c r="BF54" i="4"/>
  <c r="BU54" i="4" s="1"/>
  <c r="BG54" i="4"/>
  <c r="BV54"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O60" i="4" s="1"/>
  <c r="BA60" i="4"/>
  <c r="BP60" i="4" s="1"/>
  <c r="BB60" i="4"/>
  <c r="BC60" i="4"/>
  <c r="BR60" i="4" s="1"/>
  <c r="BD60" i="4"/>
  <c r="BS60" i="4" s="1"/>
  <c r="BE60" i="4"/>
  <c r="BT60" i="4" s="1"/>
  <c r="BF60" i="4"/>
  <c r="BU60" i="4" s="1"/>
  <c r="BG60" i="4"/>
  <c r="BV60" i="4" s="1"/>
  <c r="AS64" i="4"/>
  <c r="BH64" i="4" s="1"/>
  <c r="AT64" i="4"/>
  <c r="BI64" i="4" s="1"/>
  <c r="AU64" i="4"/>
  <c r="BJ64" i="4" s="1"/>
  <c r="AV64" i="4"/>
  <c r="BK64" i="4" s="1"/>
  <c r="AW64" i="4"/>
  <c r="BL64" i="4" s="1"/>
  <c r="AX64" i="4"/>
  <c r="BM64" i="4" s="1"/>
  <c r="AY64" i="4"/>
  <c r="BN64" i="4" s="1"/>
  <c r="AZ64" i="4"/>
  <c r="BO64" i="4" s="1"/>
  <c r="BA64" i="4"/>
  <c r="BP64" i="4" s="1"/>
  <c r="BB64" i="4"/>
  <c r="BQ64" i="4" s="1"/>
  <c r="BC64" i="4"/>
  <c r="BD64" i="4"/>
  <c r="BS64" i="4" s="1"/>
  <c r="BE64" i="4"/>
  <c r="BT64" i="4" s="1"/>
  <c r="BF64" i="4"/>
  <c r="BU64" i="4" s="1"/>
  <c r="BG64" i="4"/>
  <c r="BV64" i="4" s="1"/>
  <c r="AS66" i="4"/>
  <c r="BH66"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AS67" i="4"/>
  <c r="BH67" i="4" s="1"/>
  <c r="AT67" i="4"/>
  <c r="BI67" i="4" s="1"/>
  <c r="AU67" i="4"/>
  <c r="BJ67" i="4" s="1"/>
  <c r="AV67" i="4"/>
  <c r="BK67" i="4" s="1"/>
  <c r="AW67" i="4"/>
  <c r="BL67" i="4" s="1"/>
  <c r="AX67" i="4"/>
  <c r="BM67" i="4" s="1"/>
  <c r="AY67" i="4"/>
  <c r="BN67" i="4" s="1"/>
  <c r="AZ67" i="4"/>
  <c r="BO67" i="4" s="1"/>
  <c r="BA67" i="4"/>
  <c r="BP67" i="4" s="1"/>
  <c r="BB67" i="4"/>
  <c r="BQ67" i="4" s="1"/>
  <c r="BC67" i="4"/>
  <c r="BR67" i="4" s="1"/>
  <c r="BD67" i="4"/>
  <c r="BE67" i="4"/>
  <c r="BT67" i="4" s="1"/>
  <c r="BF67" i="4"/>
  <c r="BU67" i="4" s="1"/>
  <c r="BG67" i="4"/>
  <c r="BV67"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AS70" i="4"/>
  <c r="AT70" i="4"/>
  <c r="BI70" i="4" s="1"/>
  <c r="AU70" i="4"/>
  <c r="BJ70" i="4" s="1"/>
  <c r="AV70" i="4"/>
  <c r="BK70" i="4" s="1"/>
  <c r="AW70" i="4"/>
  <c r="BL70" i="4" s="1"/>
  <c r="AX70" i="4"/>
  <c r="BM70" i="4" s="1"/>
  <c r="AY70" i="4"/>
  <c r="BN70" i="4" s="1"/>
  <c r="AZ70" i="4"/>
  <c r="BO70" i="4" s="1"/>
  <c r="BA70" i="4"/>
  <c r="BP70" i="4" s="1"/>
  <c r="BB70" i="4"/>
  <c r="BQ70" i="4" s="1"/>
  <c r="BC70" i="4"/>
  <c r="BR70" i="4" s="1"/>
  <c r="BD70" i="4"/>
  <c r="BS70" i="4" s="1"/>
  <c r="BE70" i="4"/>
  <c r="BF70" i="4"/>
  <c r="BU70" i="4" s="1"/>
  <c r="BG70" i="4"/>
  <c r="BV70" i="4" s="1"/>
  <c r="AS71" i="4"/>
  <c r="BH71" i="4" s="1"/>
  <c r="AT71" i="4"/>
  <c r="BI71" i="4" s="1"/>
  <c r="AU71" i="4"/>
  <c r="AV71" i="4"/>
  <c r="BK71" i="4" s="1"/>
  <c r="AW71" i="4"/>
  <c r="BL71" i="4" s="1"/>
  <c r="AX71" i="4"/>
  <c r="BM71" i="4" s="1"/>
  <c r="AY71" i="4"/>
  <c r="BN71" i="4" s="1"/>
  <c r="AZ71" i="4"/>
  <c r="BO71" i="4" s="1"/>
  <c r="BA71" i="4"/>
  <c r="BP71" i="4" s="1"/>
  <c r="BB71" i="4"/>
  <c r="BQ71" i="4" s="1"/>
  <c r="BC71" i="4"/>
  <c r="BR71" i="4" s="1"/>
  <c r="BD71" i="4"/>
  <c r="BS71" i="4" s="1"/>
  <c r="BE71" i="4"/>
  <c r="BT71" i="4" s="1"/>
  <c r="BF71" i="4"/>
  <c r="BU71" i="4" s="1"/>
  <c r="BG71" i="4"/>
  <c r="BV71" i="4" s="1"/>
  <c r="AS72" i="4"/>
  <c r="BH72"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AS73" i="4"/>
  <c r="BH73"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AS74" i="4"/>
  <c r="BH74" i="4" s="1"/>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6" i="4"/>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AS81" i="4"/>
  <c r="BH81"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AS82" i="4"/>
  <c r="BH82"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AS86" i="4"/>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AS83" i="4"/>
  <c r="BH83"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7" i="4"/>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88" i="4"/>
  <c r="BH88" i="4" s="1"/>
  <c r="AT88" i="4"/>
  <c r="BI88" i="4" s="1"/>
  <c r="AU88" i="4"/>
  <c r="BJ88" i="4" s="1"/>
  <c r="AV88" i="4"/>
  <c r="AW88" i="4"/>
  <c r="BL88" i="4" s="1"/>
  <c r="AX88" i="4"/>
  <c r="AY88" i="4"/>
  <c r="AZ88" i="4"/>
  <c r="BA88" i="4"/>
  <c r="BB88" i="4"/>
  <c r="BC88" i="4"/>
  <c r="BD88" i="4"/>
  <c r="BE88" i="4"/>
  <c r="BF88" i="4"/>
  <c r="BG88" i="4"/>
  <c r="AS89" i="4"/>
  <c r="BH89" i="4" s="1"/>
  <c r="AT89" i="4"/>
  <c r="BI89" i="4" s="1"/>
  <c r="AU89" i="4"/>
  <c r="AV89" i="4"/>
  <c r="BK89" i="4" s="1"/>
  <c r="AW89" i="4"/>
  <c r="BL89" i="4" s="1"/>
  <c r="AX89" i="4"/>
  <c r="BM89" i="4" s="1"/>
  <c r="AY89" i="4"/>
  <c r="BN89" i="4" s="1"/>
  <c r="AZ89" i="4"/>
  <c r="BO89" i="4" s="1"/>
  <c r="BA89" i="4"/>
  <c r="BP89" i="4" s="1"/>
  <c r="BB89" i="4"/>
  <c r="BQ89" i="4" s="1"/>
  <c r="BC89" i="4"/>
  <c r="BR89" i="4" s="1"/>
  <c r="BD89" i="4"/>
  <c r="BS89" i="4" s="1"/>
  <c r="BE89" i="4"/>
  <c r="BT89" i="4" s="1"/>
  <c r="BF89" i="4"/>
  <c r="BU89" i="4" s="1"/>
  <c r="BG89" i="4"/>
  <c r="BV89" i="4" s="1"/>
  <c r="AS91" i="4"/>
  <c r="BH91"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3" i="4"/>
  <c r="BH93"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7" i="4"/>
  <c r="K89" i="4"/>
  <c r="BJ71" i="4"/>
  <c r="BJ89" i="4"/>
  <c r="L89" i="4" s="1"/>
  <c r="BH86" i="4"/>
  <c r="BH76" i="4"/>
  <c r="K56" i="4"/>
  <c r="K51" i="4"/>
  <c r="K39" i="4"/>
  <c r="K60" i="4"/>
  <c r="BH69" i="4"/>
  <c r="K91" i="4"/>
  <c r="K83" i="4"/>
  <c r="K93" i="4"/>
  <c r="K58" i="4"/>
  <c r="K47" i="4"/>
  <c r="K54" i="4"/>
  <c r="BE88" i="5"/>
  <c r="H64" i="5"/>
  <c r="BE69" i="5"/>
  <c r="BE73" i="5"/>
  <c r="H68" i="5"/>
  <c r="BE63" i="5"/>
  <c r="BE55" i="5"/>
  <c r="BE49" i="5"/>
  <c r="BE45" i="5"/>
  <c r="BE64" i="5"/>
  <c r="I64" i="5" s="1"/>
  <c r="BE79" i="5"/>
  <c r="H76" i="5"/>
  <c r="BE76" i="5"/>
  <c r="H62" i="5"/>
  <c r="H57" i="5"/>
  <c r="BE51" i="5"/>
  <c r="H43" i="5"/>
  <c r="H50" i="5"/>
  <c r="BE50" i="5"/>
  <c r="BE42" i="5"/>
  <c r="H80" i="5"/>
  <c r="BE58" i="5"/>
  <c r="H41" i="5"/>
  <c r="BE90" i="5"/>
  <c r="BE81" i="5"/>
  <c r="BE77" i="5"/>
  <c r="BE75" i="5"/>
  <c r="BE67" i="5"/>
  <c r="BE62" i="5"/>
  <c r="I62" i="5" s="1"/>
  <c r="H70" i="5"/>
  <c r="H86" i="5"/>
  <c r="H89" i="5"/>
  <c r="BC91" i="5"/>
  <c r="G27" i="5" s="1"/>
  <c r="AY91" i="5"/>
  <c r="G23" i="5" s="1"/>
  <c r="AU91" i="5"/>
  <c r="G19" i="5" s="1"/>
  <c r="AQ91" i="5"/>
  <c r="G15" i="5" s="1"/>
  <c r="H78" i="5"/>
  <c r="BD91" i="5"/>
  <c r="G28" i="5" s="1"/>
  <c r="AZ91" i="5"/>
  <c r="G24" i="5" s="1"/>
  <c r="AV91" i="5"/>
  <c r="G20" i="5" s="1"/>
  <c r="AR91" i="5"/>
  <c r="G16" i="5" s="1"/>
  <c r="BB91" i="5"/>
  <c r="G26" i="5" s="1"/>
  <c r="AX91" i="5"/>
  <c r="G22" i="5" s="1"/>
  <c r="AT91" i="5"/>
  <c r="G18" i="5" s="1"/>
  <c r="BA91" i="5"/>
  <c r="G25" i="5" s="1"/>
  <c r="AW91" i="5"/>
  <c r="G21" i="5" s="1"/>
  <c r="AS91" i="5"/>
  <c r="G17" i="5" s="1"/>
  <c r="H74" i="5"/>
  <c r="BR74" i="5"/>
  <c r="BJ74" i="5"/>
  <c r="BJ91" i="5" s="1"/>
  <c r="H19" i="5" s="1"/>
  <c r="BF74" i="5"/>
  <c r="BQ74" i="5"/>
  <c r="BM74" i="5"/>
  <c r="BM91" i="5" s="1"/>
  <c r="H22" i="5" s="1"/>
  <c r="BI74" i="5"/>
  <c r="BI91" i="5" s="1"/>
  <c r="H18" i="5" s="1"/>
  <c r="BE74" i="5"/>
  <c r="BP74" i="5"/>
  <c r="BL74" i="5"/>
  <c r="BL91" i="5" s="1"/>
  <c r="H21" i="5" s="1"/>
  <c r="BH74" i="5"/>
  <c r="BH91" i="5" s="1"/>
  <c r="H17" i="5" s="1"/>
  <c r="AP91" i="5"/>
  <c r="G14" i="5" s="1"/>
  <c r="BS74" i="5"/>
  <c r="BO74" i="5"/>
  <c r="BK74" i="5"/>
  <c r="BK91" i="5" s="1"/>
  <c r="H20" i="5" s="1"/>
  <c r="BG74" i="5"/>
  <c r="L51" i="4"/>
  <c r="L83" i="4"/>
  <c r="L91" i="4"/>
  <c r="L93" i="4"/>
  <c r="K73" i="4"/>
  <c r="K70" i="4"/>
  <c r="BH70" i="4"/>
  <c r="K67" i="4"/>
  <c r="K64" i="4"/>
  <c r="AZ101" i="4"/>
  <c r="G21" i="4" s="1"/>
  <c r="AU101" i="4"/>
  <c r="G16" i="4" s="1"/>
  <c r="AT101" i="4"/>
  <c r="G15" i="4" s="1"/>
  <c r="BO88"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70" i="5" s="1"/>
  <c r="I70" i="5" s="1"/>
  <c r="F27" i="6"/>
  <c r="F27" i="5" s="1"/>
  <c r="BR86" i="5" s="1"/>
  <c r="F26" i="6"/>
  <c r="F26" i="5" s="1"/>
  <c r="BQ89" i="5" s="1"/>
  <c r="I89" i="5" s="1"/>
  <c r="F25" i="6"/>
  <c r="F25" i="5" s="1"/>
  <c r="BP78" i="5" s="1"/>
  <c r="F24" i="6"/>
  <c r="F24" i="5" s="1"/>
  <c r="F23" i="5"/>
  <c r="BN74" i="5" s="1"/>
  <c r="BN91" i="5" s="1"/>
  <c r="H23" i="5" s="1"/>
  <c r="F22" i="5"/>
  <c r="F20" i="6"/>
  <c r="F20" i="5" s="1"/>
  <c r="F21" i="6"/>
  <c r="F21" i="5" s="1"/>
  <c r="F21" i="4" l="1"/>
  <c r="BO54" i="4" s="1"/>
  <c r="L54" i="4" s="1"/>
  <c r="G21" i="6"/>
  <c r="BP91" i="5"/>
  <c r="H25" i="5" s="1"/>
  <c r="I78" i="5"/>
  <c r="I86" i="5"/>
  <c r="BR91" i="5"/>
  <c r="H27" i="5" s="1"/>
  <c r="BO91" i="5"/>
  <c r="H24" i="5" s="1"/>
  <c r="BS91" i="5"/>
  <c r="H28" i="5" s="1"/>
  <c r="BQ91" i="5"/>
  <c r="H26" i="5" s="1"/>
  <c r="G29" i="5"/>
  <c r="G15" i="6"/>
  <c r="G16" i="6"/>
  <c r="I74" i="5"/>
  <c r="F27" i="4"/>
  <c r="F23" i="4"/>
  <c r="BQ60" i="4" s="1"/>
  <c r="L60" i="4" s="1"/>
  <c r="F22" i="4"/>
  <c r="BP58" i="4" s="1"/>
  <c r="L58" i="4" s="1"/>
  <c r="F26" i="4"/>
  <c r="BT70" i="4" s="1"/>
  <c r="L70" i="4" s="1"/>
  <c r="F25" i="4"/>
  <c r="BS67" i="4" s="1"/>
  <c r="L67" i="4" s="1"/>
  <c r="F28" i="4"/>
  <c r="BV73" i="4" s="1"/>
  <c r="L73" i="4" s="1"/>
  <c r="F24" i="4"/>
  <c r="BR64" i="4" s="1"/>
  <c r="L64" i="4" s="1"/>
  <c r="F20" i="4"/>
  <c r="BU88" i="4"/>
  <c r="BS88" i="4"/>
  <c r="BT88" i="4"/>
  <c r="BK88" i="4"/>
  <c r="BP88" i="4"/>
  <c r="BR88" i="4"/>
  <c r="BM88" i="4"/>
  <c r="BQ88" i="4"/>
  <c r="C28" i="6"/>
  <c r="C27" i="6"/>
  <c r="C26" i="6"/>
  <c r="C25" i="6"/>
  <c r="C24" i="6"/>
  <c r="C21" i="6"/>
  <c r="C15" i="6"/>
  <c r="C19" i="6"/>
  <c r="C18" i="6"/>
  <c r="C17" i="6"/>
  <c r="BO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88" i="4"/>
  <c r="BV88" i="4" l="1"/>
  <c r="BJ101" i="4" l="1"/>
  <c r="H16" i="4" s="1"/>
  <c r="BC101" i="4"/>
  <c r="G24" i="4" s="1"/>
  <c r="G24" i="6" s="1"/>
  <c r="AV101" i="4" l="1"/>
  <c r="G17" i="4" s="1"/>
  <c r="G17" i="6" s="1"/>
  <c r="BP101" i="4"/>
  <c r="H22" i="4" s="1"/>
  <c r="H22" i="6" s="1"/>
  <c r="BA101" i="4"/>
  <c r="G22" i="4" s="1"/>
  <c r="G22" i="6" s="1"/>
  <c r="BM101" i="4"/>
  <c r="H19" i="4" s="1"/>
  <c r="H19" i="6" s="1"/>
  <c r="AX101" i="4"/>
  <c r="G19" i="4" s="1"/>
  <c r="G19" i="6" s="1"/>
  <c r="BL101" i="4"/>
  <c r="H18" i="4" s="1"/>
  <c r="H18" i="6" s="1"/>
  <c r="AW101" i="4"/>
  <c r="G18" i="4" s="1"/>
  <c r="G18" i="6" s="1"/>
  <c r="BQ101" i="4"/>
  <c r="H23" i="4" s="1"/>
  <c r="H23" i="6" s="1"/>
  <c r="BB101" i="4"/>
  <c r="G23" i="4" s="1"/>
  <c r="G23" i="6" s="1"/>
  <c r="BR101" i="4"/>
  <c r="H24" i="4" s="1"/>
  <c r="H24" i="6" s="1"/>
  <c r="AY101" i="4"/>
  <c r="G20" i="4" s="1"/>
  <c r="G20" i="6" s="1"/>
  <c r="BF101" i="4"/>
  <c r="G27" i="4" s="1"/>
  <c r="G27" i="6" s="1"/>
  <c r="BD101" i="4"/>
  <c r="G25" i="4" s="1"/>
  <c r="G25" i="6" s="1"/>
  <c r="BE101" i="4"/>
  <c r="G26" i="4" s="1"/>
  <c r="G26" i="6" s="1"/>
  <c r="D14" i="5"/>
  <c r="BG91" i="5"/>
  <c r="H16" i="5" s="1"/>
  <c r="H16" i="6" l="1"/>
  <c r="BG101" i="4"/>
  <c r="G28" i="4" s="1"/>
  <c r="G28" i="6" s="1"/>
  <c r="BT101" i="4"/>
  <c r="H26" i="4" s="1"/>
  <c r="H26" i="6" s="1"/>
  <c r="BU101" i="4"/>
  <c r="H27" i="4" s="1"/>
  <c r="H27" i="6" s="1"/>
  <c r="BS101" i="4"/>
  <c r="H25" i="4" s="1"/>
  <c r="H25" i="6" s="1"/>
  <c r="AS101" i="4"/>
  <c r="G14" i="4" s="1"/>
  <c r="G29" i="4" l="1"/>
  <c r="BV101" i="4"/>
  <c r="H28" i="4" s="1"/>
  <c r="H28" i="6" s="1"/>
  <c r="BN101" i="4"/>
  <c r="H20" i="4" s="1"/>
  <c r="H20" i="6" s="1"/>
  <c r="H31" i="4" l="1"/>
  <c r="K101" i="4" l="1"/>
  <c r="D14" i="4" l="1"/>
  <c r="E14" i="5" l="1"/>
  <c r="C2" i="5"/>
  <c r="C3" i="5"/>
  <c r="C5" i="5"/>
  <c r="C4" i="5"/>
  <c r="C5" i="4"/>
  <c r="C3" i="4"/>
  <c r="C4" i="4"/>
  <c r="H91"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H43" i="4" l="1"/>
  <c r="L43" i="4" s="1"/>
  <c r="BH39" i="4"/>
  <c r="BE39" i="5"/>
  <c r="I39" i="5" s="1"/>
  <c r="BE41" i="5"/>
  <c r="I41" i="5" s="1"/>
  <c r="BE43" i="5"/>
  <c r="I43" i="5" s="1"/>
  <c r="BI39" i="4"/>
  <c r="BI81" i="4"/>
  <c r="L81" i="4" s="1"/>
  <c r="BF50" i="5"/>
  <c r="I50" i="5" s="1"/>
  <c r="BF76" i="5"/>
  <c r="I76" i="5" s="1"/>
  <c r="BF80" i="5"/>
  <c r="I80" i="5" s="1"/>
  <c r="BE68" i="5"/>
  <c r="I68" i="5" s="1"/>
  <c r="BE57" i="5"/>
  <c r="I57" i="5" s="1"/>
  <c r="BH56" i="4"/>
  <c r="L56" i="4" s="1"/>
  <c r="BH87" i="4"/>
  <c r="L87" i="4" s="1"/>
  <c r="BK47" i="4"/>
  <c r="L47" i="4" s="1"/>
  <c r="G29" i="6"/>
  <c r="BH101" i="4" l="1"/>
  <c r="H14" i="4" s="1"/>
  <c r="BE91" i="5"/>
  <c r="H14" i="5" s="1"/>
  <c r="BF91" i="5"/>
  <c r="H15" i="5" s="1"/>
  <c r="L39" i="4"/>
  <c r="BI101" i="4"/>
  <c r="H15" i="4" s="1"/>
  <c r="BK101" i="4"/>
  <c r="H17" i="4" s="1"/>
  <c r="H17" i="6" s="1"/>
  <c r="H15" i="6" l="1"/>
  <c r="H14" i="6"/>
  <c r="L101" i="4"/>
  <c r="H29" i="5"/>
  <c r="H32" i="5" s="1"/>
  <c r="I91" i="5"/>
  <c r="H29" i="4"/>
  <c r="H32" i="4" s="1"/>
  <c r="H29" i="6" l="1"/>
  <c r="H33" i="6" s="1"/>
  <c r="H34" i="6" s="1"/>
</calcChain>
</file>

<file path=xl/sharedStrings.xml><?xml version="1.0" encoding="utf-8"?>
<sst xmlns="http://schemas.openxmlformats.org/spreadsheetml/2006/main" count="727" uniqueCount="395">
  <si>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</si>
  <si>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</si>
  <si>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</si>
  <si>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</si>
  <si>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</si>
  <si>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</si>
  <si>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</si>
  <si>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</si>
  <si>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</si>
  <si>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</si>
  <si>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</si>
  <si>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</si>
  <si>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</si>
  <si>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</si>
  <si>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</si>
  <si>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</si>
  <si>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</si>
  <si>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</si>
  <si>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</si>
  <si>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</si>
  <si>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</si>
  <si>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</si>
  <si>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</si>
  <si>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</si>
  <si>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</si>
  <si>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</si>
  <si>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</si>
  <si>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</si>
  <si>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</si>
  <si>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</si>
  <si>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</si>
  <si>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</si>
  <si>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</si>
  <si>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</si>
  <si>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</si>
  <si>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</si>
  <si>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</si>
  <si>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</si>
  <si>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</si>
  <si>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</si>
  <si>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</si>
  <si>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</si>
  <si>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</si>
  <si>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</si>
  <si>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</si>
  <si>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</si>
  <si>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</si>
  <si>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</si>
  <si>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</si>
  <si>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</si>
  <si>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</si>
  <si>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</si>
  <si>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</si>
  <si>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</si>
  <si>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</si>
  <si>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</si>
  <si>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</si>
  <si>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</si>
  <si>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</si>
  <si>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</si>
  <si>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</si>
  <si>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</si>
  <si>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</si>
  <si>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</si>
  <si>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</si>
  <si>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</si>
  <si>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</si>
  <si>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</si>
  <si>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</si>
  <si>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</si>
  <si>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</si>
  <si>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</si>
  <si>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</si>
  <si>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</si>
  <si>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</si>
  <si>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</si>
  <si>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</si>
  <si>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</si>
  <si>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</si>
  <si>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</si>
  <si>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</si>
  <si>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</si>
  <si>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</si>
  <si>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</si>
  <si>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</si>
  <si>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</si>
  <si>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</si>
  <si>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</si>
  <si>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</si>
  <si>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</si>
  <si>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</si>
  <si>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</si>
  <si>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</si>
  <si>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</si>
  <si>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</si>
  <si>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</si>
  <si>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</si>
  <si>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</si>
  <si>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</si>
  <si>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</si>
  <si>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</si>
  <si>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</si>
  <si>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</si>
  <si>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</si>
  <si>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</si>
  <si>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</si>
  <si>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</si>
  <si>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</si>
  <si>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</si>
  <si>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</si>
  <si>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</si>
  <si>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</si>
  <si>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</si>
  <si>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</si>
  <si>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</si>
  <si>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</si>
  <si>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</si>
  <si>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</si>
  <si>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</si>
  <si>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</si>
  <si>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</si>
  <si>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</si>
  <si>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</si>
  <si>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</si>
  <si>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</si>
  <si>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</si>
  <si>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</si>
  <si>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</si>
  <si>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</si>
  <si>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</si>
  <si>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</si>
  <si>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</si>
  <si>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</si>
  <si>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</si>
  <si>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</si>
  <si>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</si>
  <si>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</si>
  <si>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</si>
  <si>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</si>
  <si>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</si>
  <si>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</si>
  <si>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</si>
  <si>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</si>
  <si>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</si>
  <si>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</si>
  <si>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</si>
  <si>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</si>
  <si>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</si>
  <si>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</si>
  <si>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</si>
  <si>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</si>
  <si>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</si>
  <si>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</si>
  <si>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</si>
  <si>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</si>
  <si>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</si>
  <si>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</si>
  <si>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</si>
  <si>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</si>
  <si>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</si>
  <si>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</si>
  <si>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</si>
  <si>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</si>
  <si>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</si>
  <si>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</si>
  <si>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</si>
  <si>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</si>
  <si>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</si>
  <si>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</si>
  <si>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</si>
  <si>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</si>
  <si>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</si>
  <si>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</si>
  <si>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</si>
  <si>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</si>
  <si>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</si>
  <si>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</si>
  <si>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</si>
  <si>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</si>
  <si>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</si>
  <si>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</si>
  <si>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</si>
  <si>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</si>
  <si>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</si>
  <si>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</si>
  <si>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</si>
  <si>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</si>
  <si>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</si>
  <si>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</si>
  <si>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</si>
  <si>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</si>
  <si>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</si>
  <si>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</si>
  <si>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</si>
  <si>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</si>
  <si>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</si>
  <si>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</si>
  <si>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</si>
  <si>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</si>
  <si>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</si>
  <si>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</si>
  <si>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</si>
  <si>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</si>
  <si>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</si>
  <si>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</si>
  <si>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</si>
  <si>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</si>
  <si>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</si>
  <si>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</si>
  <si>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</si>
  <si>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</si>
  <si>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</si>
  <si>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</si>
  <si>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</si>
  <si>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</si>
  <si>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</si>
  <si>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</si>
  <si>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</si>
  <si>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</si>
  <si>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</si>
  <si>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</si>
  <si>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</si>
  <si>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</si>
  <si>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</si>
  <si>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</si>
  <si>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</si>
  <si>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</si>
  <si>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</si>
  <si>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</si>
  <si>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</si>
  <si>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</si>
  <si>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</si>
  <si>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</si>
  <si>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</si>
  <si>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</si>
  <si>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</si>
  <si>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</si>
  <si>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06-08-01</t>
  </si>
  <si>
    <t>AB 06-09-01</t>
  </si>
  <si>
    <t>AB 06-10-01</t>
  </si>
  <si>
    <t>AB 06-11-01</t>
  </si>
  <si>
    <t>AB 06-12-01</t>
  </si>
  <si>
    <t>AB 06-15-01</t>
  </si>
  <si>
    <t>AB 06-17-01</t>
  </si>
  <si>
    <t>AB 06-18-01</t>
  </si>
  <si>
    <t>AB 06-19-01</t>
  </si>
  <si>
    <t>AB 06-19-02</t>
  </si>
  <si>
    <t>AB 06-21-01</t>
  </si>
  <si>
    <t>AB 06-21-02</t>
  </si>
  <si>
    <t>AB 06-22-01</t>
  </si>
  <si>
    <t>AB 06-23-01</t>
  </si>
  <si>
    <t>AB 07-08-01</t>
  </si>
  <si>
    <t>AB 07-09-01</t>
  </si>
  <si>
    <t>AB 07-10-01</t>
  </si>
  <si>
    <t>AB 07-11-01</t>
  </si>
  <si>
    <t>AB 07-12-01</t>
  </si>
  <si>
    <t>AB 07-15-01</t>
  </si>
  <si>
    <t>AB 07-17-01</t>
  </si>
  <si>
    <t>AB 07-18-01</t>
  </si>
  <si>
    <t>AB 07-19-01</t>
  </si>
  <si>
    <t>AB 07-19-02</t>
  </si>
  <si>
    <t>AB 07-20-01</t>
  </si>
  <si>
    <t>AB 07-20-02</t>
  </si>
  <si>
    <t>AB 07-21-01</t>
  </si>
  <si>
    <t>AB 07-21-02</t>
  </si>
  <si>
    <t>AB 07-22-01</t>
  </si>
  <si>
    <t>AB 07-23-01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</si>
  <si>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</si>
  <si>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</si>
  <si>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</si>
  <si>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</si>
  <si>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</si>
  <si>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</si>
  <si>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</si>
  <si>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</si>
  <si>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</si>
  <si>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</si>
  <si>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</si>
  <si>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</si>
  <si>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</si>
  <si>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</si>
  <si>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</si>
  <si>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</si>
  <si>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</si>
  <si>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</si>
  <si>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</si>
  <si>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</si>
  <si>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</si>
  <si>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</si>
  <si>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</si>
  <si>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</si>
  <si>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</si>
  <si>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</si>
  <si>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</si>
  <si>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</si>
  <si>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</si>
  <si>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</si>
  <si>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</si>
  <si>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</si>
  <si>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</si>
  <si>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</si>
  <si>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</si>
  <si>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</si>
  <si>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</si>
  <si>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</si>
  <si>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</si>
  <si>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</si>
  <si>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</si>
  <si>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</si>
  <si>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</si>
  <si>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</si>
  <si>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</si>
  <si>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</si>
  <si>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AB 06-12-02</t>
  </si>
  <si>
    <t>AB 06-18-02</t>
  </si>
  <si>
    <t>Клуб Investor с Ивайло Лаков</t>
  </si>
  <si>
    <t>AB 06-20-01</t>
  </si>
  <si>
    <t>Клуб Investor с Ивайло Лаков /п./</t>
  </si>
  <si>
    <t>Update  /п./</t>
  </si>
  <si>
    <t>AB 06-01-01</t>
  </si>
  <si>
    <t>AB 07-01-01</t>
  </si>
  <si>
    <t>Документална поредица на Bloomberg</t>
  </si>
  <si>
    <t>ИмоТиТе</t>
  </si>
  <si>
    <t>Клуб Investor /п./</t>
  </si>
  <si>
    <t>Клуб Investor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</si>
  <si>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</si>
  <si>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</si>
  <si>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</si>
  <si>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</si>
  <si>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</si>
  <si>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</si>
  <si>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</si>
  <si>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</si>
  <si>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</si>
  <si>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Колела</t>
  </si>
  <si>
    <t>AB 01-18-02</t>
  </si>
  <si>
    <t>AB 02-18-02</t>
  </si>
  <si>
    <t>AB 03-18-02</t>
  </si>
  <si>
    <t>AB 04-18-02</t>
  </si>
  <si>
    <t>AB 05-18-02</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</si>
  <si>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</si>
  <si>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</si>
  <si>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</si>
  <si>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</si>
  <si>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В развитие – дневен блок с Вероника Денизова /п./</t>
  </si>
  <si>
    <t>В развитие – дневен блок с Вероника Денизова</t>
  </si>
  <si>
    <t xml:space="preserve"> Над 1 минута - линейно, спрямо цената за 1 минута</t>
  </si>
  <si>
    <t xml:space="preserve"> Заснемане и монтаж на платен репортаж – 750 лв.</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</si>
  <si>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</si>
  <si>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</si>
  <si>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</si>
  <si>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</si>
  <si>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Цитати на деня  /п./</t>
  </si>
  <si>
    <t>AB 07-13-01</t>
  </si>
  <si>
    <t>Авиошоу /п./</t>
  </si>
  <si>
    <t>Made In Green /п./</t>
  </si>
  <si>
    <t>Авиошоу/п./</t>
  </si>
  <si>
    <t>ИмоТиТе/п./</t>
  </si>
  <si>
    <t>Бизнес старт - най-доброто от седмицата</t>
  </si>
  <si>
    <t>В развитие - най-доброто от седмицата</t>
  </si>
  <si>
    <t>AB 06-22-02</t>
  </si>
  <si>
    <t>AB 07-22-02</t>
  </si>
  <si>
    <t>Paid Report</t>
  </si>
  <si>
    <t>до 1 мин</t>
  </si>
  <si>
    <t>до 2 мин</t>
  </si>
  <si>
    <t>до 3 мин</t>
  </si>
  <si>
    <t>до 4 мин</t>
  </si>
  <si>
    <t>до 5 мин</t>
  </si>
  <si>
    <t>Product Placement</t>
  </si>
  <si>
    <t>AB 06-07-01</t>
  </si>
  <si>
    <t>AB 07-07-01</t>
  </si>
  <si>
    <t>AB 06-07-02</t>
  </si>
  <si>
    <t>AB 07-07-02</t>
  </si>
  <si>
    <t>AB 06-23-02</t>
  </si>
  <si>
    <t>AB 07-23-02</t>
  </si>
  <si>
    <r>
      <t>AB 06-</t>
    </r>
    <r>
      <rPr>
        <b/>
        <sz val="13"/>
        <color rgb="FF002060"/>
        <rFont val="Calibri"/>
        <family val="2"/>
      </rPr>
      <t>13</t>
    </r>
    <r>
      <rPr>
        <sz val="13"/>
        <color rgb="FF002060"/>
        <rFont val="Calibri"/>
        <family val="2"/>
      </rPr>
      <t>-01</t>
    </r>
  </si>
  <si>
    <t>AB 01-10-02</t>
  </si>
  <si>
    <t>AB 02-10-02</t>
  </si>
  <si>
    <t>AB 03-10-02</t>
  </si>
  <si>
    <t>AB 04-10-02</t>
  </si>
  <si>
    <t>AB 05-10-02</t>
  </si>
  <si>
    <t>Продуктово позициониране:</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</si>
  <si>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</si>
  <si>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</si>
  <si>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</si>
  <si>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</si>
  <si>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</si>
  <si>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AB 07-18-02</t>
  </si>
  <si>
    <t>Футуризъм – коментарно предаване с Антон Груев /п/</t>
  </si>
  <si>
    <t>Футуризъм – коментарно предаване с Антон Груев</t>
  </si>
  <si>
    <t>Чиста Енергия - с Вероника Денизова /п./</t>
  </si>
  <si>
    <t xml:space="preserve">Чиста Енергия - с Вероника Денизова </t>
  </si>
  <si>
    <t>Update – предаване за високите технологии с водещ Елена Кирилова</t>
  </si>
  <si>
    <t>Програмна схема, Септември 2023</t>
  </si>
  <si>
    <t>Цена 30" Септември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</si>
</sst>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6"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sz val="11"/>
      <color rgb="FFFF0000"/>
      <name val="Calibri"/>
      <family val="2"/>
      <charset val="204"/>
    </font>
    <font>
      <sz val="14"/>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7"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6" fillId="6" borderId="9" xfId="7" applyNumberFormat="1" applyFont="1" applyFill="1" applyBorder="1" applyAlignment="1">
      <alignment horizontal="center" vertical="center"/>
    </xf>
    <xf numFmtId="166" fontId="16" fillId="9" borderId="9" xfId="7" applyNumberFormat="1" applyFont="1" applyFill="1" applyBorder="1" applyAlignment="1">
      <alignment horizontal="center" vertical="center"/>
    </xf>
    <xf numFmtId="166" fontId="16" fillId="10" borderId="9" xfId="7" applyNumberFormat="1" applyFont="1" applyFill="1" applyBorder="1" applyAlignment="1">
      <alignment horizontal="center" vertical="center"/>
    </xf>
    <xf numFmtId="166" fontId="16" fillId="11" borderId="9" xfId="7" applyNumberFormat="1" applyFont="1" applyFill="1" applyBorder="1" applyAlignment="1">
      <alignment horizontal="center" vertical="center" wrapText="1"/>
    </xf>
    <xf numFmtId="0" fontId="16" fillId="6" borderId="12" xfId="0" applyFont="1" applyFill="1" applyBorder="1" applyAlignment="1">
      <alignment horizontal="left" vertical="center"/>
    </xf>
    <xf numFmtId="0" fontId="16" fillId="9" borderId="12" xfId="0" applyFont="1" applyFill="1" applyBorder="1" applyAlignment="1">
      <alignment horizontal="left" vertical="center"/>
    </xf>
    <xf numFmtId="0" fontId="16" fillId="10" borderId="12" xfId="0" applyFont="1" applyFill="1" applyBorder="1" applyAlignment="1">
      <alignment horizontal="left" vertical="center"/>
    </xf>
    <xf numFmtId="20" fontId="16"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5" xfId="0" applyFont="1" applyBorder="1" applyAlignment="1">
      <alignment horizontal="center"/>
    </xf>
    <xf numFmtId="0" fontId="19"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0" fillId="0" borderId="14" xfId="0" applyFont="1" applyBorder="1"/>
    <xf numFmtId="9" fontId="20" fillId="0" borderId="14" xfId="11" applyFont="1" applyBorder="1" applyAlignment="1" applyProtection="1">
      <alignment horizontal="center"/>
      <protection locked="0"/>
    </xf>
    <xf numFmtId="165" fontId="20"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1"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6" fillId="6" borderId="0" xfId="7" applyNumberFormat="1" applyFont="1" applyFill="1" applyAlignment="1">
      <alignment horizontal="center" vertical="center"/>
    </xf>
    <xf numFmtId="166" fontId="16" fillId="9" borderId="0" xfId="7" applyNumberFormat="1" applyFont="1" applyFill="1" applyAlignment="1">
      <alignment horizontal="center" vertical="center"/>
    </xf>
    <xf numFmtId="166" fontId="16" fillId="10" borderId="0" xfId="7" applyNumberFormat="1" applyFont="1" applyFill="1" applyAlignment="1">
      <alignment horizontal="center" vertical="center"/>
    </xf>
    <xf numFmtId="166" fontId="16"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2" fillId="4" borderId="14" xfId="0" applyFont="1" applyFill="1" applyBorder="1" applyAlignment="1">
      <alignment horizontal="center"/>
    </xf>
    <xf numFmtId="0" fontId="23" fillId="0" borderId="12" xfId="0" applyFont="1" applyBorder="1" applyAlignment="1">
      <alignment horizontal="center"/>
    </xf>
    <xf numFmtId="0" fontId="23" fillId="0" borderId="15" xfId="0" applyFont="1" applyBorder="1" applyAlignment="1">
      <alignment horizontal="center"/>
    </xf>
    <xf numFmtId="167" fontId="10" fillId="0" borderId="0" xfId="0" applyNumberFormat="1" applyFont="1" applyAlignment="1">
      <alignment horizontal="center" vertical="center"/>
    </xf>
    <xf numFmtId="0" fontId="21" fillId="7" borderId="1" xfId="0" applyFont="1" applyFill="1" applyBorder="1" applyAlignment="1">
      <alignment horizontal="center"/>
    </xf>
    <xf numFmtId="0" fontId="10" fillId="7" borderId="1" xfId="0" applyFont="1" applyFill="1" applyBorder="1" applyAlignment="1">
      <alignment horizontal="center"/>
    </xf>
    <xf numFmtId="9" fontId="20"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7" fillId="0" borderId="0" xfId="0" applyNumberFormat="1" applyFont="1" applyAlignment="1">
      <alignment horizontal="center"/>
    </xf>
    <xf numFmtId="0" fontId="4" fillId="7" borderId="0" xfId="0" applyFont="1" applyFill="1" applyAlignment="1">
      <alignment horizontal="center"/>
    </xf>
    <xf numFmtId="49" fontId="24"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7" fillId="7" borderId="14" xfId="0" applyFont="1" applyFill="1" applyBorder="1"/>
    <xf numFmtId="0" fontId="27" fillId="8" borderId="14" xfId="0" applyFont="1" applyFill="1" applyBorder="1"/>
    <xf numFmtId="0" fontId="27"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49" fontId="7" fillId="0" borderId="0" xfId="0" applyNumberFormat="1" applyFont="1"/>
    <xf numFmtId="0" fontId="26" fillId="0" borderId="23" xfId="0" applyFont="1" applyBorder="1" applyAlignment="1">
      <alignment vertical="center"/>
    </xf>
    <xf numFmtId="0" fontId="26" fillId="0" borderId="22" xfId="0" applyFont="1" applyBorder="1" applyAlignment="1">
      <alignment vertical="center"/>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19"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2" fillId="0" borderId="14" xfId="0" applyFont="1" applyBorder="1" applyAlignment="1">
      <alignment horizontal="center"/>
    </xf>
    <xf numFmtId="3" fontId="10" fillId="7" borderId="0" xfId="0" applyNumberFormat="1" applyFont="1" applyFill="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xf>
    <xf numFmtId="0" fontId="27" fillId="0" borderId="0" xfId="0" applyFont="1"/>
    <xf numFmtId="0" fontId="22" fillId="0" borderId="0" xfId="0" applyFont="1" applyAlignment="1">
      <alignment horizontal="center"/>
    </xf>
    <xf numFmtId="0" fontId="26" fillId="0" borderId="22" xfId="0" applyFont="1" applyBorder="1" applyAlignment="1">
      <alignment horizontal="center" vertical="center"/>
    </xf>
    <xf numFmtId="0" fontId="26" fillId="0" borderId="0" xfId="0" applyFont="1" applyAlignment="1">
      <alignment horizontal="center"/>
    </xf>
    <xf numFmtId="0" fontId="30" fillId="0" borderId="0" xfId="0" applyFont="1" applyAlignment="1" applyProtection="1">
      <alignment horizontal="center" vertical="center" wrapText="1"/>
      <protection locked="0"/>
    </xf>
    <xf numFmtId="0" fontId="31" fillId="0" borderId="0" xfId="0" applyFont="1"/>
    <xf numFmtId="167" fontId="32" fillId="16" borderId="5" xfId="0" applyNumberFormat="1" applyFont="1" applyFill="1" applyBorder="1" applyAlignment="1">
      <alignment vertical="center"/>
    </xf>
    <xf numFmtId="167" fontId="32"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5" fillId="0" borderId="0" xfId="0" applyFont="1" applyAlignment="1">
      <alignment horizontal="left" vertical="center"/>
    </xf>
    <xf numFmtId="0" fontId="25" fillId="0" borderId="18" xfId="0" applyFont="1" applyBorder="1" applyAlignment="1">
      <alignment vertical="center"/>
    </xf>
    <xf numFmtId="167" fontId="34" fillId="0" borderId="0" xfId="0" applyNumberFormat="1" applyFont="1" applyAlignment="1">
      <alignment horizontal="center" vertical="center"/>
    </xf>
    <xf numFmtId="0" fontId="35" fillId="0" borderId="0" xfId="0" applyFont="1"/>
    <xf numFmtId="0" fontId="35" fillId="0" borderId="0" xfId="0" applyFont="1" applyAlignment="1">
      <alignment horizontal="right"/>
    </xf>
    <xf numFmtId="167" fontId="33" fillId="0" borderId="0" xfId="0" applyNumberFormat="1" applyFont="1" applyAlignment="1">
      <alignment horizontal="left" vertical="center"/>
    </xf>
    <xf numFmtId="0" fontId="36" fillId="0" borderId="0" xfId="0" applyFont="1" applyAlignment="1">
      <alignment horizontal="left"/>
    </xf>
    <xf numFmtId="0" fontId="35" fillId="0" borderId="0" xfId="0" applyFont="1" applyAlignment="1">
      <alignment horizontal="left"/>
    </xf>
    <xf numFmtId="0" fontId="37" fillId="14" borderId="5" xfId="0" applyFont="1" applyFill="1" applyBorder="1" applyAlignment="1">
      <alignment horizontal="center"/>
    </xf>
    <xf numFmtId="0" fontId="37" fillId="14" borderId="6" xfId="0" applyFont="1" applyFill="1" applyBorder="1" applyAlignment="1">
      <alignment horizontal="center"/>
    </xf>
    <xf numFmtId="0" fontId="38" fillId="8" borderId="1" xfId="0" applyFont="1" applyFill="1" applyBorder="1" applyAlignment="1">
      <alignment horizontal="center"/>
    </xf>
    <xf numFmtId="167" fontId="33" fillId="0" borderId="0" xfId="0" applyNumberFormat="1" applyFont="1" applyAlignment="1">
      <alignment vertical="center"/>
    </xf>
    <xf numFmtId="0" fontId="39" fillId="14" borderId="5" xfId="0" applyFont="1" applyFill="1" applyBorder="1"/>
    <xf numFmtId="0" fontId="39" fillId="14" borderId="6" xfId="0" applyFont="1" applyFill="1" applyBorder="1"/>
    <xf numFmtId="9" fontId="39" fillId="0" borderId="1" xfId="0" applyNumberFormat="1" applyFont="1" applyBorder="1" applyAlignment="1">
      <alignment horizontal="center"/>
    </xf>
    <xf numFmtId="0" fontId="39" fillId="14" borderId="1" xfId="0" applyFont="1" applyFill="1" applyBorder="1" applyAlignment="1">
      <alignment horizontal="center"/>
    </xf>
    <xf numFmtId="167" fontId="40" fillId="0" borderId="0" xfId="0" applyNumberFormat="1" applyFont="1" applyAlignment="1">
      <alignment vertical="center"/>
    </xf>
    <xf numFmtId="9" fontId="34" fillId="0" borderId="1" xfId="0" applyNumberFormat="1" applyFont="1" applyBorder="1" applyAlignment="1">
      <alignment horizontal="center" vertical="center"/>
    </xf>
    <xf numFmtId="167" fontId="34" fillId="0" borderId="1" xfId="0" applyNumberFormat="1" applyFont="1" applyBorder="1" applyAlignment="1">
      <alignment horizontal="center" vertical="center"/>
    </xf>
    <xf numFmtId="167" fontId="34" fillId="0" borderId="0" xfId="0" applyNumberFormat="1" applyFont="1" applyAlignment="1">
      <alignment vertical="center"/>
    </xf>
    <xf numFmtId="167" fontId="34" fillId="0" borderId="0" xfId="0" applyNumberFormat="1" applyFont="1" applyAlignment="1">
      <alignment horizontal="left" vertical="center"/>
    </xf>
    <xf numFmtId="167" fontId="41" fillId="0" borderId="0" xfId="0" applyNumberFormat="1" applyFont="1" applyAlignment="1">
      <alignment horizontal="left" vertical="center"/>
    </xf>
    <xf numFmtId="0" fontId="39" fillId="14" borderId="4" xfId="0" applyFont="1" applyFill="1" applyBorder="1"/>
    <xf numFmtId="0" fontId="39" fillId="14" borderId="6" xfId="0" applyFont="1" applyFill="1" applyBorder="1" applyAlignment="1">
      <alignment horizontal="center"/>
    </xf>
    <xf numFmtId="167" fontId="41" fillId="0" borderId="0" xfId="0" applyNumberFormat="1" applyFont="1" applyAlignment="1">
      <alignment vertical="center"/>
    </xf>
    <xf numFmtId="0" fontId="42" fillId="0" borderId="0" xfId="0" applyFont="1" applyAlignment="1">
      <alignment vertical="top" wrapText="1"/>
    </xf>
    <xf numFmtId="20" fontId="43" fillId="5" borderId="14" xfId="9" applyNumberFormat="1" applyFont="1" applyFill="1" applyBorder="1" applyAlignment="1" applyProtection="1">
      <alignment horizontal="center" vertical="center" wrapText="1"/>
      <protection locked="0"/>
    </xf>
    <xf numFmtId="167" fontId="10" fillId="0" borderId="0" xfId="0" applyNumberFormat="1" applyFont="1"/>
    <xf numFmtId="0" fontId="23" fillId="0" borderId="0" xfId="0" applyFont="1"/>
    <xf numFmtId="0" fontId="23" fillId="13" borderId="14" xfId="0" applyFont="1" applyFill="1" applyBorder="1" applyProtection="1">
      <protection locked="0"/>
    </xf>
    <xf numFmtId="0" fontId="23" fillId="8" borderId="14" xfId="0" applyFont="1" applyFill="1" applyBorder="1"/>
    <xf numFmtId="3" fontId="23" fillId="0" borderId="0" xfId="0" applyNumberFormat="1" applyFont="1" applyAlignment="1">
      <alignment horizontal="center"/>
    </xf>
    <xf numFmtId="167" fontId="23" fillId="0" borderId="0" xfId="0" applyNumberFormat="1" applyFont="1"/>
    <xf numFmtId="0" fontId="23" fillId="7" borderId="14" xfId="0" applyFont="1" applyFill="1" applyBorder="1"/>
    <xf numFmtId="0" fontId="23" fillId="0" borderId="14" xfId="0" applyFont="1" applyBorder="1"/>
    <xf numFmtId="3" fontId="23" fillId="7" borderId="0" xfId="0" applyNumberFormat="1" applyFont="1" applyFill="1" applyAlignment="1">
      <alignment horizontal="center"/>
    </xf>
    <xf numFmtId="0" fontId="44" fillId="0" borderId="0" xfId="0" applyFont="1"/>
    <xf numFmtId="0" fontId="44" fillId="0" borderId="1" xfId="0" applyFont="1" applyBorder="1"/>
    <xf numFmtId="9" fontId="44" fillId="0" borderId="1" xfId="0" applyNumberFormat="1" applyFont="1" applyBorder="1"/>
    <xf numFmtId="20" fontId="43" fillId="5" borderId="10" xfId="0" applyNumberFormat="1" applyFont="1" applyFill="1" applyBorder="1" applyAlignment="1" applyProtection="1">
      <alignment horizontal="center" vertical="center" wrapText="1"/>
      <protection locked="0"/>
    </xf>
    <xf numFmtId="3" fontId="43" fillId="5" borderId="14" xfId="9" applyNumberFormat="1" applyFont="1" applyFill="1" applyBorder="1" applyAlignment="1" applyProtection="1">
      <alignment horizontal="center" vertical="center" wrapText="1"/>
      <protection locked="0"/>
    </xf>
    <xf numFmtId="20" fontId="39" fillId="6" borderId="9" xfId="0" applyNumberFormat="1" applyFont="1" applyFill="1" applyBorder="1" applyAlignment="1" applyProtection="1">
      <alignment horizontal="center" vertical="center" wrapText="1"/>
      <protection locked="0"/>
    </xf>
    <xf numFmtId="20" fontId="39" fillId="6" borderId="14" xfId="9" applyNumberFormat="1" applyFont="1" applyFill="1" applyBorder="1" applyAlignment="1" applyProtection="1">
      <alignment horizontal="center" vertical="center" wrapText="1"/>
      <protection locked="0"/>
    </xf>
    <xf numFmtId="165" fontId="39" fillId="6" borderId="14" xfId="12" applyNumberFormat="1" applyFont="1" applyFill="1" applyBorder="1" applyAlignment="1" applyProtection="1">
      <alignment horizontal="center" vertical="center" wrapText="1"/>
      <protection locked="0"/>
    </xf>
    <xf numFmtId="20" fontId="39" fillId="6" borderId="8" xfId="9" applyNumberFormat="1" applyFont="1" applyFill="1" applyBorder="1" applyAlignment="1" applyProtection="1">
      <alignment horizontal="center" vertical="center" wrapText="1"/>
      <protection locked="0"/>
    </xf>
    <xf numFmtId="165" fontId="39" fillId="6" borderId="14" xfId="9" applyNumberFormat="1" applyFont="1" applyFill="1" applyBorder="1" applyAlignment="1" applyProtection="1">
      <alignment horizontal="center" vertical="center" wrapText="1"/>
      <protection locked="0"/>
    </xf>
    <xf numFmtId="20" fontId="43" fillId="15" borderId="14" xfId="9" applyNumberFormat="1" applyFont="1" applyFill="1" applyBorder="1" applyAlignment="1" applyProtection="1">
      <alignment horizontal="center" vertical="center" wrapText="1"/>
      <protection locked="0"/>
    </xf>
    <xf numFmtId="20" fontId="42" fillId="6" borderId="14" xfId="9" applyNumberFormat="1" applyFont="1" applyFill="1" applyBorder="1" applyAlignment="1" applyProtection="1">
      <alignment horizontal="center" vertical="center" wrapText="1"/>
      <protection locked="0"/>
    </xf>
    <xf numFmtId="165" fontId="45" fillId="5" borderId="14" xfId="0" applyNumberFormat="1" applyFont="1" applyFill="1" applyBorder="1" applyAlignment="1" applyProtection="1">
      <alignment horizontal="center" vertical="center" wrapText="1"/>
      <protection locked="0"/>
    </xf>
    <xf numFmtId="0" fontId="39" fillId="6" borderId="30" xfId="0" applyFont="1" applyFill="1" applyBorder="1" applyAlignment="1" applyProtection="1">
      <alignment horizontal="center" vertical="center"/>
      <protection locked="0"/>
    </xf>
    <xf numFmtId="0" fontId="39" fillId="6" borderId="29" xfId="0" applyFont="1" applyFill="1" applyBorder="1" applyAlignment="1" applyProtection="1">
      <alignment horizontal="center" vertical="center"/>
      <protection locked="0"/>
    </xf>
    <xf numFmtId="165" fontId="39" fillId="6" borderId="14" xfId="7" applyNumberFormat="1" applyFont="1" applyFill="1" applyBorder="1" applyAlignment="1" applyProtection="1">
      <alignment horizontal="center" vertical="center"/>
      <protection locked="0"/>
    </xf>
    <xf numFmtId="165" fontId="45" fillId="15" borderId="14" xfId="0" applyNumberFormat="1" applyFont="1" applyFill="1" applyBorder="1" applyAlignment="1" applyProtection="1">
      <alignment horizontal="center" vertical="center" wrapText="1"/>
      <protection locked="0"/>
    </xf>
    <xf numFmtId="20" fontId="43" fillId="5" borderId="9" xfId="0" applyNumberFormat="1" applyFont="1" applyFill="1" applyBorder="1" applyAlignment="1" applyProtection="1">
      <alignment horizontal="center" vertical="center" wrapText="1"/>
      <protection locked="0"/>
    </xf>
    <xf numFmtId="0" fontId="43" fillId="5" borderId="32" xfId="0" applyFont="1" applyFill="1" applyBorder="1" applyAlignment="1" applyProtection="1">
      <alignment vertical="center"/>
      <protection locked="0"/>
    </xf>
    <xf numFmtId="0" fontId="42" fillId="15" borderId="23" xfId="0" applyFont="1" applyFill="1" applyBorder="1" applyAlignment="1" applyProtection="1">
      <alignment vertical="center"/>
      <protection locked="0"/>
    </xf>
    <xf numFmtId="165" fontId="39" fillId="6" borderId="31" xfId="7" applyNumberFormat="1" applyFont="1" applyFill="1" applyBorder="1" applyAlignment="1" applyProtection="1">
      <alignment horizontal="center" vertical="center"/>
      <protection locked="0"/>
    </xf>
    <xf numFmtId="0" fontId="39" fillId="6" borderId="9" xfId="0" applyFont="1" applyFill="1" applyBorder="1" applyAlignment="1" applyProtection="1">
      <alignment horizontal="center" vertical="center"/>
      <protection locked="0"/>
    </xf>
    <xf numFmtId="0" fontId="39" fillId="6" borderId="11" xfId="0" applyFont="1" applyFill="1" applyBorder="1" applyAlignment="1" applyProtection="1">
      <alignment horizontal="center" vertical="center"/>
      <protection locked="0"/>
    </xf>
    <xf numFmtId="20" fontId="43" fillId="15" borderId="10" xfId="0" applyNumberFormat="1"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wrapText="1"/>
      <protection locked="0"/>
    </xf>
    <xf numFmtId="20" fontId="43" fillId="5" borderId="17" xfId="9" applyNumberFormat="1" applyFont="1" applyFill="1" applyBorder="1" applyAlignment="1" applyProtection="1">
      <alignment horizontal="center" vertical="center" wrapText="1"/>
      <protection locked="0"/>
    </xf>
    <xf numFmtId="20" fontId="43" fillId="5" borderId="23" xfId="9" applyNumberFormat="1" applyFont="1" applyFill="1" applyBorder="1" applyAlignment="1" applyProtection="1">
      <alignment horizontal="center" vertical="center" wrapText="1"/>
      <protection locked="0"/>
    </xf>
    <xf numFmtId="3" fontId="35" fillId="7" borderId="14" xfId="0" applyNumberFormat="1" applyFont="1" applyFill="1" applyBorder="1" applyAlignment="1">
      <alignment horizontal="center"/>
    </xf>
    <xf numFmtId="1" fontId="35" fillId="7" borderId="14" xfId="0" applyNumberFormat="1" applyFont="1" applyFill="1" applyBorder="1" applyAlignment="1">
      <alignment horizontal="center"/>
    </xf>
    <xf numFmtId="0" fontId="34" fillId="0" borderId="0" xfId="0" applyFont="1"/>
    <xf numFmtId="0" fontId="34" fillId="7" borderId="14" xfId="0" applyFont="1" applyFill="1" applyBorder="1"/>
    <xf numFmtId="0" fontId="34" fillId="8" borderId="14" xfId="0" applyFont="1" applyFill="1" applyBorder="1"/>
    <xf numFmtId="0" fontId="34" fillId="0" borderId="14" xfId="0" applyFont="1" applyBorder="1"/>
    <xf numFmtId="3" fontId="34" fillId="7" borderId="0" xfId="0" applyNumberFormat="1" applyFont="1" applyFill="1" applyAlignment="1">
      <alignment horizontal="center"/>
    </xf>
    <xf numFmtId="0" fontId="34" fillId="13" borderId="14" xfId="0" applyFont="1" applyFill="1" applyBorder="1" applyProtection="1">
      <protection locked="0"/>
    </xf>
    <xf numFmtId="20" fontId="43" fillId="5" borderId="17" xfId="9" applyNumberFormat="1" applyFont="1" applyFill="1" applyBorder="1" applyAlignment="1" applyProtection="1">
      <alignment vertical="center" wrapText="1"/>
      <protection locked="0"/>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9" fillId="0" borderId="0" xfId="0" applyFont="1" applyAlignment="1">
      <alignment horizontal="center"/>
    </xf>
    <xf numFmtId="167" fontId="33" fillId="0" borderId="25" xfId="0" applyNumberFormat="1" applyFont="1" applyBorder="1" applyAlignment="1">
      <alignment horizontal="left" vertical="center" wrapText="1"/>
    </xf>
    <xf numFmtId="167" fontId="33" fillId="0" borderId="26" xfId="0" applyNumberFormat="1" applyFont="1" applyBorder="1" applyAlignment="1">
      <alignment horizontal="left" vertical="center"/>
    </xf>
    <xf numFmtId="167" fontId="33" fillId="0" borderId="2" xfId="0" applyNumberFormat="1" applyFont="1" applyBorder="1" applyAlignment="1">
      <alignment horizontal="left" vertical="center"/>
    </xf>
    <xf numFmtId="167" fontId="33" fillId="0" borderId="34" xfId="0" applyNumberFormat="1" applyFont="1" applyBorder="1" applyAlignment="1">
      <alignment horizontal="left" vertical="center"/>
    </xf>
    <xf numFmtId="167" fontId="33" fillId="0" borderId="27" xfId="0" applyNumberFormat="1" applyFont="1" applyBorder="1" applyAlignment="1">
      <alignment horizontal="left" vertical="center"/>
    </xf>
    <xf numFmtId="167" fontId="33" fillId="0" borderId="28" xfId="0" applyNumberFormat="1" applyFont="1" applyBorder="1" applyAlignment="1">
      <alignment horizontal="left" vertical="center"/>
    </xf>
    <xf numFmtId="0" fontId="36" fillId="0" borderId="3" xfId="0" applyFont="1" applyBorder="1" applyAlignment="1">
      <alignment horizontal="center"/>
    </xf>
    <xf numFmtId="167" fontId="34" fillId="0" borderId="5" xfId="0" applyNumberFormat="1" applyFont="1" applyBorder="1" applyAlignment="1">
      <alignment horizontal="center" vertical="center"/>
    </xf>
    <xf numFmtId="167" fontId="34" fillId="0" borderId="6" xfId="0" applyNumberFormat="1" applyFont="1" applyBorder="1" applyAlignment="1">
      <alignment horizontal="center" vertical="center"/>
    </xf>
    <xf numFmtId="167" fontId="34" fillId="0" borderId="27" xfId="0" applyNumberFormat="1" applyFont="1" applyBorder="1" applyAlignment="1">
      <alignment horizontal="center" vertical="center"/>
    </xf>
    <xf numFmtId="167" fontId="34" fillId="0" borderId="28" xfId="0" applyNumberFormat="1" applyFont="1" applyBorder="1" applyAlignment="1">
      <alignment horizontal="center" vertical="center"/>
    </xf>
    <xf numFmtId="0" fontId="26" fillId="8" borderId="35" xfId="0" applyFont="1" applyFill="1" applyBorder="1" applyAlignment="1">
      <alignment horizontal="center" vertical="center" wrapText="1"/>
    </xf>
    <xf numFmtId="0" fontId="26" fillId="8" borderId="36" xfId="0" applyFont="1" applyFill="1" applyBorder="1" applyAlignment="1">
      <alignment horizontal="center" vertical="center" wrapText="1"/>
    </xf>
    <xf numFmtId="0" fontId="26" fillId="8" borderId="37" xfId="0" applyFont="1" applyFill="1" applyBorder="1" applyAlignment="1">
      <alignment horizontal="center" vertical="center" wrapText="1"/>
    </xf>
    <xf numFmtId="0" fontId="43" fillId="5" borderId="11"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43" fillId="5" borderId="13"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wrapText="1"/>
      <protection locked="0"/>
    </xf>
    <xf numFmtId="0" fontId="43" fillId="5" borderId="38" xfId="0" applyFont="1" applyFill="1" applyBorder="1" applyAlignment="1" applyProtection="1">
      <alignment horizontal="center" vertical="center" wrapText="1"/>
      <protection locked="0"/>
    </xf>
    <xf numFmtId="0" fontId="43" fillId="5" borderId="39" xfId="0" applyFont="1" applyFill="1" applyBorder="1" applyAlignment="1" applyProtection="1">
      <alignment horizontal="center" vertical="center" wrapText="1"/>
      <protection locked="0"/>
    </xf>
    <xf numFmtId="0" fontId="43" fillId="5" borderId="40" xfId="0" applyFont="1" applyFill="1" applyBorder="1" applyAlignment="1" applyProtection="1">
      <alignment horizontal="center" vertical="center" wrapText="1"/>
      <protection locked="0"/>
    </xf>
    <xf numFmtId="0" fontId="43" fillId="5" borderId="41" xfId="0"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protection locked="0"/>
    </xf>
    <xf numFmtId="0" fontId="43" fillId="5" borderId="12" xfId="0" applyFont="1" applyFill="1" applyBorder="1" applyAlignment="1" applyProtection="1">
      <alignment horizontal="center" vertical="center"/>
      <protection locked="0"/>
    </xf>
    <xf numFmtId="0" fontId="43" fillId="5" borderId="19" xfId="0" applyFont="1" applyFill="1" applyBorder="1" applyAlignment="1" applyProtection="1">
      <alignment horizontal="center" vertical="center"/>
      <protection locked="0"/>
    </xf>
    <xf numFmtId="0" fontId="43" fillId="5" borderId="20" xfId="0" applyFont="1" applyFill="1" applyBorder="1" applyAlignment="1" applyProtection="1">
      <alignment horizontal="center" vertical="center"/>
      <protection locked="0"/>
    </xf>
    <xf numFmtId="0" fontId="43" fillId="5" borderId="21" xfId="0" applyFont="1" applyFill="1" applyBorder="1" applyAlignment="1" applyProtection="1">
      <alignment horizontal="center" vertical="center"/>
      <protection locked="0"/>
    </xf>
    <xf numFmtId="0" fontId="43" fillId="5" borderId="13" xfId="0" applyFont="1" applyFill="1" applyBorder="1" applyAlignment="1" applyProtection="1">
      <alignment horizontal="center" vertical="center"/>
      <protection locked="0"/>
    </xf>
    <xf numFmtId="49" fontId="28" fillId="4" borderId="22" xfId="0" applyNumberFormat="1" applyFont="1" applyFill="1" applyBorder="1" applyAlignment="1">
      <alignment horizontal="center"/>
    </xf>
    <xf numFmtId="0" fontId="43" fillId="5" borderId="9" xfId="0" applyFont="1" applyFill="1" applyBorder="1" applyAlignment="1" applyProtection="1">
      <alignment horizontal="center" vertical="center"/>
      <protection locked="0"/>
    </xf>
    <xf numFmtId="0" fontId="43" fillId="15" borderId="11" xfId="0" applyFont="1" applyFill="1" applyBorder="1" applyAlignment="1" applyProtection="1">
      <alignment horizontal="center" vertical="center"/>
      <protection locked="0"/>
    </xf>
    <xf numFmtId="0" fontId="43" fillId="15" borderId="12" xfId="0" applyFont="1" applyFill="1" applyBorder="1" applyAlignment="1" applyProtection="1">
      <alignment horizontal="center" vertical="center"/>
      <protection locked="0"/>
    </xf>
    <xf numFmtId="0" fontId="43" fillId="15" borderId="13" xfId="0" applyFont="1" applyFill="1" applyBorder="1" applyAlignment="1" applyProtection="1">
      <alignment horizontal="center" vertical="center"/>
      <protection locked="0"/>
    </xf>
    <xf numFmtId="20" fontId="43" fillId="5" borderId="17" xfId="9" applyNumberFormat="1" applyFont="1" applyFill="1" applyBorder="1" applyAlignment="1" applyProtection="1">
      <alignment horizontal="center" vertical="center" wrapText="1"/>
      <protection locked="0"/>
    </xf>
    <xf numFmtId="20" fontId="43" fillId="5" borderId="23" xfId="9" applyNumberFormat="1" applyFont="1" applyFill="1" applyBorder="1" applyAlignment="1" applyProtection="1">
      <alignment horizontal="center" vertical="center" wrapText="1"/>
      <protection locked="0"/>
    </xf>
    <xf numFmtId="20" fontId="43" fillId="15" borderId="17" xfId="9" applyNumberFormat="1" applyFont="1" applyFill="1" applyBorder="1" applyAlignment="1" applyProtection="1">
      <alignment horizontal="center" vertical="center"/>
      <protection locked="0"/>
    </xf>
    <xf numFmtId="20" fontId="43" fillId="15" borderId="23" xfId="9" applyNumberFormat="1" applyFont="1" applyFill="1" applyBorder="1" applyAlignment="1" applyProtection="1">
      <alignment horizontal="center" vertical="center"/>
      <protection locked="0"/>
    </xf>
    <xf numFmtId="20" fontId="43" fillId="5" borderId="42" xfId="9" applyNumberFormat="1" applyFont="1" applyFill="1" applyBorder="1" applyAlignment="1" applyProtection="1">
      <alignment horizontal="center" vertical="center" wrapText="1"/>
      <protection locked="0"/>
    </xf>
    <xf numFmtId="20" fontId="43" fillId="5" borderId="43" xfId="9" applyNumberFormat="1" applyFont="1" applyFill="1" applyBorder="1" applyAlignment="1" applyProtection="1">
      <alignment horizontal="center" vertical="center" wrapText="1"/>
      <protection locked="0"/>
    </xf>
    <xf numFmtId="20" fontId="43" fillId="15" borderId="17" xfId="9" applyNumberFormat="1" applyFont="1" applyFill="1" applyBorder="1" applyAlignment="1" applyProtection="1">
      <alignment horizontal="center" vertical="center" wrapText="1"/>
      <protection locked="0"/>
    </xf>
    <xf numFmtId="20" fontId="43"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2" t="s">
        <v>67</v>
      </c>
      <c r="C2" s="32"/>
      <c r="D2" s="1"/>
      <c r="E2" s="1"/>
      <c r="F2" s="1"/>
      <c r="G2" s="1"/>
      <c r="H2" s="1"/>
      <c r="I2" s="1"/>
    </row>
    <row r="3" spans="2:15" ht="17.25" x14ac:dyDescent="0.3">
      <c r="B3" s="42" t="s">
        <v>68</v>
      </c>
      <c r="C3" s="32"/>
      <c r="D3" s="1"/>
      <c r="E3" s="1"/>
      <c r="F3" s="1"/>
      <c r="G3" s="1"/>
      <c r="H3" s="1"/>
      <c r="I3" s="1"/>
    </row>
    <row r="4" spans="2:15" ht="17.25" x14ac:dyDescent="0.3">
      <c r="B4" s="42" t="s">
        <v>69</v>
      </c>
      <c r="C4" s="32"/>
      <c r="D4" s="1"/>
      <c r="E4" s="1"/>
      <c r="F4" s="1"/>
      <c r="G4" s="1"/>
      <c r="H4" s="1"/>
      <c r="I4" s="1"/>
    </row>
    <row r="5" spans="2:15" ht="17.25" x14ac:dyDescent="0.3">
      <c r="B5" s="42" t="s">
        <v>70</v>
      </c>
      <c r="C5" s="66"/>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2" t="s">
        <v>28</v>
      </c>
      <c r="C7" s="22"/>
      <c r="D7" s="18">
        <v>1</v>
      </c>
      <c r="E7" s="48"/>
      <c r="F7" s="48"/>
      <c r="G7" s="4"/>
      <c r="H7" s="1"/>
      <c r="I7" s="1"/>
    </row>
    <row r="8" spans="2:15" ht="18" hidden="1" customHeight="1" thickBot="1" x14ac:dyDescent="0.35">
      <c r="B8" s="23" t="s">
        <v>29</v>
      </c>
      <c r="C8" s="23"/>
      <c r="D8" s="19">
        <v>2</v>
      </c>
      <c r="E8" s="49"/>
      <c r="F8" s="49"/>
      <c r="G8" s="1"/>
      <c r="H8" s="1"/>
      <c r="I8" s="1"/>
    </row>
    <row r="9" spans="2:15" ht="18" hidden="1" customHeight="1" thickBot="1" x14ac:dyDescent="0.35">
      <c r="B9" s="24" t="s">
        <v>30</v>
      </c>
      <c r="C9" s="24"/>
      <c r="D9" s="20">
        <v>1.4</v>
      </c>
      <c r="E9" s="50"/>
      <c r="F9" s="50"/>
      <c r="G9" s="1"/>
      <c r="H9" s="1"/>
      <c r="I9" s="1"/>
    </row>
    <row r="10" spans="2:15" ht="35.25" hidden="1" customHeight="1" thickBot="1" x14ac:dyDescent="0.35">
      <c r="B10" s="25" t="s">
        <v>31</v>
      </c>
      <c r="C10" s="25"/>
      <c r="D10" s="21">
        <v>1.3</v>
      </c>
      <c r="E10" s="51"/>
      <c r="F10" s="51"/>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7"/>
      <c r="L12" s="177"/>
      <c r="M12" s="177"/>
      <c r="N12" s="177"/>
      <c r="O12" s="177"/>
    </row>
    <row r="13" spans="2:15" ht="17.25" x14ac:dyDescent="0.3">
      <c r="B13" s="41" t="s">
        <v>51</v>
      </c>
      <c r="C13" s="6" t="s">
        <v>57</v>
      </c>
      <c r="D13" s="6" t="s">
        <v>61</v>
      </c>
      <c r="E13" s="6" t="s">
        <v>77</v>
      </c>
      <c r="F13" s="6" t="s">
        <v>48</v>
      </c>
      <c r="G13" s="6" t="s">
        <v>32</v>
      </c>
      <c r="H13" s="6" t="s">
        <v>62</v>
      </c>
      <c r="J13" s="92"/>
      <c r="K13" s="93"/>
      <c r="L13" s="93"/>
      <c r="M13" s="93"/>
      <c r="N13" s="93"/>
      <c r="O13" s="93"/>
    </row>
    <row r="14" spans="2:15" ht="18.75" x14ac:dyDescent="0.3">
      <c r="B14" s="26" t="s">
        <v>54</v>
      </c>
      <c r="C14" s="13" t="str">
        <f>IF(D14&gt;0,"A","")</f>
        <v/>
      </c>
      <c r="D14" s="44"/>
      <c r="E14" s="44"/>
      <c r="F14" s="31" t="e">
        <f>VLOOKUP(D14,List!$B$3:$C$15,2,0)</f>
        <v>#N/A</v>
      </c>
      <c r="G14" s="46">
        <f>SUM('Mon-Fri'!G14,'Sat-Sun'!G14)</f>
        <v>0</v>
      </c>
      <c r="H14" s="38">
        <f>SUM('Mon-Fri'!H14,'Sat-Sun'!H14,)</f>
        <v>0</v>
      </c>
      <c r="J14" s="92"/>
    </row>
    <row r="15" spans="2:15" ht="18.75" x14ac:dyDescent="0.3">
      <c r="B15" s="26" t="s">
        <v>54</v>
      </c>
      <c r="C15" s="13" t="str">
        <f>IF(D15&gt;0,"B","")</f>
        <v/>
      </c>
      <c r="D15" s="44"/>
      <c r="E15" s="44"/>
      <c r="F15" s="31" t="e">
        <f>VLOOKUP(D15,List!$B$3:$C$15,2,0)</f>
        <v>#N/A</v>
      </c>
      <c r="G15" s="46">
        <f>SUM('Mon-Fri'!G15,'Sat-Sun'!G15)</f>
        <v>0</v>
      </c>
      <c r="H15" s="38">
        <f>SUM('Mon-Fri'!H15,'Sat-Sun'!H15,)</f>
        <v>0</v>
      </c>
    </row>
    <row r="16" spans="2:15" ht="18.75" x14ac:dyDescent="0.3">
      <c r="B16" s="26" t="s">
        <v>54</v>
      </c>
      <c r="C16" s="13" t="str">
        <f>IF(D16&gt;0,"C","")</f>
        <v/>
      </c>
      <c r="D16" s="44"/>
      <c r="E16" s="44"/>
      <c r="F16" s="31" t="e">
        <f>VLOOKUP(D16,List!$B$3:$C$15,2,0)</f>
        <v>#N/A</v>
      </c>
      <c r="G16" s="46">
        <f>SUM('Mon-Fri'!G16,'Sat-Sun'!G16)</f>
        <v>0</v>
      </c>
      <c r="H16" s="38">
        <f>SUM('Mon-Fri'!H16,'Sat-Sun'!H16,)</f>
        <v>0</v>
      </c>
    </row>
    <row r="17" spans="2:8" ht="18.75" x14ac:dyDescent="0.3">
      <c r="B17" s="26" t="s">
        <v>54</v>
      </c>
      <c r="C17" s="13" t="str">
        <f>IF(D17&gt;0,"D","")</f>
        <v/>
      </c>
      <c r="D17" s="44"/>
      <c r="E17" s="32"/>
      <c r="F17" s="31" t="e">
        <f>VLOOKUP(D17,List!$B$3:$C$15,2,0)</f>
        <v>#N/A</v>
      </c>
      <c r="G17" s="46">
        <f>SUM('Mon-Fri'!G17,'Sat-Sun'!G17)</f>
        <v>0</v>
      </c>
      <c r="H17" s="38">
        <f>SUM('Mon-Fri'!H17,'Sat-Sun'!H17,)</f>
        <v>0</v>
      </c>
    </row>
    <row r="18" spans="2:8" ht="18.75" x14ac:dyDescent="0.3">
      <c r="B18" s="26" t="s">
        <v>54</v>
      </c>
      <c r="C18" s="13" t="str">
        <f>IF(D18&gt;0,"E","")</f>
        <v/>
      </c>
      <c r="D18" s="44"/>
      <c r="E18" s="32"/>
      <c r="F18" s="31" t="e">
        <f>VLOOKUP(D18,List!$B$3:$C$15,2,0)</f>
        <v>#N/A</v>
      </c>
      <c r="G18" s="46">
        <f>SUM('Mon-Fri'!G18,'Sat-Sun'!G18)</f>
        <v>0</v>
      </c>
      <c r="H18" s="38">
        <f>SUM('Mon-Fri'!H18,'Sat-Sun'!H18,)</f>
        <v>0</v>
      </c>
    </row>
    <row r="19" spans="2:8" ht="19.5" customHeight="1" x14ac:dyDescent="0.3">
      <c r="B19" s="26" t="s">
        <v>54</v>
      </c>
      <c r="C19" s="13" t="str">
        <f>IF(D19&gt;0,"F","")</f>
        <v/>
      </c>
      <c r="D19" s="44"/>
      <c r="E19" s="32"/>
      <c r="F19" s="31" t="e">
        <f>VLOOKUP(D19,List!$B$3:$C$15,2,0)</f>
        <v>#N/A</v>
      </c>
      <c r="G19" s="46">
        <f>SUM('Mon-Fri'!G19,'Sat-Sun'!G19)</f>
        <v>0</v>
      </c>
      <c r="H19" s="38">
        <f>SUM('Mon-Fri'!H19,'Sat-Sun'!H19,)</f>
        <v>0</v>
      </c>
    </row>
    <row r="20" spans="2:8" ht="17.25" x14ac:dyDescent="0.3">
      <c r="B20" s="26" t="s">
        <v>122</v>
      </c>
      <c r="C20" s="13" t="str">
        <f>IF(D20="Да","G","")</f>
        <v/>
      </c>
      <c r="D20" s="32"/>
      <c r="E20" s="32"/>
      <c r="F20" s="31" t="e">
        <f>VLOOKUP(D20,List!$H$2:$I$3,2,0)</f>
        <v>#N/A</v>
      </c>
      <c r="G20" s="46">
        <f>SUM('Mon-Fri'!G20,'Sat-Sun'!G20)</f>
        <v>0</v>
      </c>
      <c r="H20" s="38">
        <f>SUM('Mon-Fri'!H20,'Sat-Sun'!H20,)</f>
        <v>0</v>
      </c>
    </row>
    <row r="21" spans="2:8" ht="17.25" x14ac:dyDescent="0.3">
      <c r="B21" s="26" t="s">
        <v>123</v>
      </c>
      <c r="C21" s="13" t="str">
        <f>IF(D21="Да","H","")</f>
        <v/>
      </c>
      <c r="D21" s="32"/>
      <c r="E21" s="32"/>
      <c r="F21" s="31" t="e">
        <f>VLOOKUP(D21,List!$H$6:$I$7,2,0)</f>
        <v>#N/A</v>
      </c>
      <c r="G21" s="46">
        <f>SUM('Mon-Fri'!G21,'Sat-Sun'!G21)</f>
        <v>0</v>
      </c>
      <c r="H21" s="38">
        <f>SUM('Mon-Fri'!H21,'Sat-Sun'!H21,)</f>
        <v>0</v>
      </c>
    </row>
    <row r="22" spans="2:8" ht="17.25" x14ac:dyDescent="0.3">
      <c r="B22" s="26" t="s">
        <v>124</v>
      </c>
      <c r="C22" s="13" t="str">
        <f>IF(D22&gt;0,"I","")</f>
        <v/>
      </c>
      <c r="D22" s="32"/>
      <c r="E22" s="32"/>
      <c r="F22" s="31" t="e">
        <f>VLOOKUP(D22,List!$B$20:$C$32,2,0)</f>
        <v>#N/A</v>
      </c>
      <c r="G22" s="46">
        <f>SUM('Mon-Fri'!G22,'Sat-Sun'!G22)</f>
        <v>0</v>
      </c>
      <c r="H22" s="38">
        <f>SUM('Mon-Fri'!H22,'Sat-Sun'!H22,)</f>
        <v>0</v>
      </c>
    </row>
    <row r="23" spans="2:8" ht="17.25" x14ac:dyDescent="0.3">
      <c r="B23" s="26" t="s">
        <v>125</v>
      </c>
      <c r="C23" s="13" t="str">
        <f>IF(D23&gt;0,"J","")</f>
        <v/>
      </c>
      <c r="D23" s="32"/>
      <c r="E23" s="32"/>
      <c r="F23" s="31" t="e">
        <f>VLOOKUP(D23,List!$B$20:$C$32,2,0)</f>
        <v>#N/A</v>
      </c>
      <c r="G23" s="46">
        <f>SUM('Mon-Fri'!G23,'Sat-Sun'!G23)</f>
        <v>0</v>
      </c>
      <c r="H23" s="38">
        <f>SUM('Mon-Fri'!H23,'Sat-Sun'!H23,)</f>
        <v>0</v>
      </c>
    </row>
    <row r="24" spans="2:8" ht="17.25" x14ac:dyDescent="0.3">
      <c r="B24" s="26" t="s">
        <v>126</v>
      </c>
      <c r="C24" s="13" t="str">
        <f>IF(D24="Да","K","")</f>
        <v/>
      </c>
      <c r="D24" s="32"/>
      <c r="E24" s="32"/>
      <c r="F24" s="31" t="e">
        <f>VLOOKUP(D24,List!$H$18:$I$19,2,0)</f>
        <v>#N/A</v>
      </c>
      <c r="G24" s="46">
        <f>SUM('Mon-Fri'!G24,'Sat-Sun'!G24)</f>
        <v>0</v>
      </c>
      <c r="H24" s="38">
        <f>SUM('Mon-Fri'!H24,'Sat-Sun'!H24,)</f>
        <v>0</v>
      </c>
    </row>
    <row r="25" spans="2:8" ht="17.25" x14ac:dyDescent="0.3">
      <c r="B25" s="26" t="s">
        <v>127</v>
      </c>
      <c r="C25" s="13" t="str">
        <f>IF(D25="Да","L","")</f>
        <v/>
      </c>
      <c r="D25" s="32"/>
      <c r="E25" s="32"/>
      <c r="F25" s="31" t="e">
        <f>VLOOKUP(D25,List!$K$2:$L$3,2,0)</f>
        <v>#N/A</v>
      </c>
      <c r="G25" s="46">
        <f>SUM('Mon-Fri'!G25,'Sat-Sun'!G25)</f>
        <v>0</v>
      </c>
      <c r="H25" s="38">
        <f>SUM('Mon-Fri'!H25,'Sat-Sun'!H25,)</f>
        <v>0</v>
      </c>
    </row>
    <row r="26" spans="2:8" ht="17.25" x14ac:dyDescent="0.3">
      <c r="B26" s="26" t="s">
        <v>128</v>
      </c>
      <c r="C26" s="13" t="str">
        <f>IF(D26="Да","M","")</f>
        <v/>
      </c>
      <c r="D26" s="32"/>
      <c r="E26" s="32"/>
      <c r="F26" s="31" t="e">
        <f>VLOOKUP(D26,List!$K$6:$L$7,2,0)</f>
        <v>#N/A</v>
      </c>
      <c r="G26" s="46">
        <f>SUM('Mon-Fri'!G26,'Sat-Sun'!G26)</f>
        <v>0</v>
      </c>
      <c r="H26" s="38">
        <f>SUM('Mon-Fri'!H26,'Sat-Sun'!H26,)</f>
        <v>0</v>
      </c>
    </row>
    <row r="27" spans="2:8" ht="17.25" x14ac:dyDescent="0.3">
      <c r="B27" s="26" t="s">
        <v>129</v>
      </c>
      <c r="C27" s="13" t="str">
        <f>IF(D27="Да","N","")</f>
        <v/>
      </c>
      <c r="D27" s="32"/>
      <c r="E27" s="32"/>
      <c r="F27" s="31" t="e">
        <f>VLOOKUP(D27,List!$K$10:$L$11,2,0)</f>
        <v>#N/A</v>
      </c>
      <c r="G27" s="46">
        <f>SUM('Mon-Fri'!G27,'Sat-Sun'!G27)</f>
        <v>0</v>
      </c>
      <c r="H27" s="38">
        <f>SUM('Mon-Fri'!H27,'Sat-Sun'!H27,)</f>
        <v>0</v>
      </c>
    </row>
    <row r="28" spans="2:8" ht="17.25" x14ac:dyDescent="0.3">
      <c r="B28" s="26" t="s">
        <v>130</v>
      </c>
      <c r="C28" s="13" t="str">
        <f>IF(D28="Да","O","")</f>
        <v/>
      </c>
      <c r="D28" s="32"/>
      <c r="E28" s="32"/>
      <c r="F28" s="31" t="e">
        <f>VLOOKUP(D28,List!$K$14:$L$15,2,0)</f>
        <v>#N/A</v>
      </c>
      <c r="G28" s="46">
        <f>SUM('Mon-Fri'!G28,'Sat-Sun'!G28)</f>
        <v>0</v>
      </c>
      <c r="H28" s="38">
        <f>SUM('Mon-Fri'!H28,'Sat-Sun'!H28,)</f>
        <v>0</v>
      </c>
    </row>
    <row r="29" spans="2:8" ht="17.25" x14ac:dyDescent="0.3">
      <c r="B29" s="1"/>
      <c r="C29" s="4"/>
      <c r="D29" s="4"/>
      <c r="E29" s="4"/>
      <c r="F29" s="4"/>
      <c r="G29" s="77">
        <f>SUM(G14:G28)</f>
        <v>0</v>
      </c>
      <c r="H29" s="39">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3" t="s">
        <v>49</v>
      </c>
      <c r="H32" s="43"/>
    </row>
    <row r="33" spans="2:8" ht="17.25" x14ac:dyDescent="0.3">
      <c r="B33" s="1"/>
      <c r="C33" s="4"/>
      <c r="D33" s="4"/>
      <c r="E33" s="4"/>
      <c r="G33" s="13" t="s">
        <v>63</v>
      </c>
      <c r="H33" s="40">
        <f>H29-H29*H32</f>
        <v>0</v>
      </c>
    </row>
    <row r="34" spans="2:8" ht="17.25" x14ac:dyDescent="0.3">
      <c r="G34" s="13" t="s">
        <v>78</v>
      </c>
      <c r="H34" s="40">
        <f>H33+H33*20%</f>
        <v>0</v>
      </c>
    </row>
    <row r="36" spans="2:8" ht="28.5" x14ac:dyDescent="0.45">
      <c r="B36" s="94" t="s">
        <v>267</v>
      </c>
      <c r="E36" s="94" t="s">
        <v>268</v>
      </c>
    </row>
    <row r="37" spans="2:8" ht="21" x14ac:dyDescent="0.25">
      <c r="B37" s="95" t="s">
        <v>269</v>
      </c>
      <c r="C37" s="96" t="s">
        <v>270</v>
      </c>
      <c r="D37" s="97"/>
      <c r="E37" s="96" t="s">
        <v>271</v>
      </c>
      <c r="F37" s="96" t="s">
        <v>5</v>
      </c>
    </row>
    <row r="38" spans="2:8" ht="17.25" x14ac:dyDescent="0.25">
      <c r="B38" s="98">
        <v>5000</v>
      </c>
      <c r="C38" s="99">
        <v>7.0000000000000007E-2</v>
      </c>
      <c r="D38" s="85"/>
      <c r="E38" s="98" t="s">
        <v>272</v>
      </c>
      <c r="F38" s="99">
        <v>0.75</v>
      </c>
    </row>
    <row r="39" spans="2:8" ht="20.25" customHeight="1" x14ac:dyDescent="0.25">
      <c r="B39" s="98">
        <v>15000</v>
      </c>
      <c r="C39" s="100">
        <v>0.12</v>
      </c>
      <c r="D39" s="101"/>
      <c r="E39" s="98" t="s">
        <v>73</v>
      </c>
      <c r="F39" s="99">
        <v>0.85</v>
      </c>
    </row>
    <row r="40" spans="2:8" ht="20.25" customHeight="1" x14ac:dyDescent="0.25">
      <c r="B40" s="98">
        <v>30000</v>
      </c>
      <c r="C40" s="100">
        <v>0.18</v>
      </c>
      <c r="D40" s="101"/>
      <c r="E40" s="98" t="s">
        <v>74</v>
      </c>
      <c r="F40" s="99">
        <v>1</v>
      </c>
    </row>
    <row r="41" spans="2:8" ht="20.25" customHeight="1" x14ac:dyDescent="0.25">
      <c r="B41" s="98" t="s">
        <v>329</v>
      </c>
      <c r="C41" s="100">
        <v>0.25</v>
      </c>
      <c r="D41" s="101"/>
      <c r="E41" s="98" t="s">
        <v>75</v>
      </c>
      <c r="F41" s="99">
        <v>1.05</v>
      </c>
    </row>
    <row r="42" spans="2:8" ht="20.25" customHeight="1" x14ac:dyDescent="0.25">
      <c r="B42" s="98">
        <v>100000</v>
      </c>
      <c r="C42" s="100">
        <v>0.33</v>
      </c>
      <c r="D42" s="101"/>
      <c r="E42" s="98" t="s">
        <v>273</v>
      </c>
      <c r="F42" s="99">
        <v>1.1000000000000001</v>
      </c>
    </row>
    <row r="43" spans="2:8" ht="20.25" customHeight="1" x14ac:dyDescent="0.25">
      <c r="B43" s="98">
        <v>150000</v>
      </c>
      <c r="C43" s="100">
        <v>0.41</v>
      </c>
      <c r="D43" s="101"/>
      <c r="E43" s="98" t="s">
        <v>274</v>
      </c>
      <c r="F43" s="99">
        <v>1</v>
      </c>
    </row>
    <row r="44" spans="2:8" ht="20.25" customHeight="1" x14ac:dyDescent="0.25">
      <c r="B44" s="98">
        <v>200000</v>
      </c>
      <c r="C44" s="100">
        <v>0.49</v>
      </c>
      <c r="D44" s="101"/>
      <c r="E44" s="98" t="s">
        <v>275</v>
      </c>
      <c r="F44" s="99">
        <v>0.9</v>
      </c>
    </row>
    <row r="45" spans="2:8" ht="20.25" customHeight="1" x14ac:dyDescent="0.25">
      <c r="B45" s="98" t="s">
        <v>277</v>
      </c>
      <c r="C45" s="38" t="s">
        <v>278</v>
      </c>
      <c r="D45" s="101"/>
      <c r="E45" s="98" t="s">
        <v>276</v>
      </c>
      <c r="F45" s="99">
        <v>0.8</v>
      </c>
    </row>
    <row r="46" spans="2:8" ht="20.25" customHeight="1" x14ac:dyDescent="0.25">
      <c r="D46" s="56"/>
      <c r="E46" s="98" t="s">
        <v>279</v>
      </c>
      <c r="F46" s="99">
        <v>0.95</v>
      </c>
    </row>
    <row r="47" spans="2:8" ht="20.25" customHeight="1" x14ac:dyDescent="0.25">
      <c r="B47" s="98" t="s">
        <v>281</v>
      </c>
      <c r="C47" s="99">
        <v>0.1</v>
      </c>
      <c r="D47" s="101"/>
      <c r="E47" s="98" t="s">
        <v>280</v>
      </c>
      <c r="F47" s="99">
        <v>1</v>
      </c>
    </row>
    <row r="48" spans="2:8" ht="20.25" customHeight="1" x14ac:dyDescent="0.25">
      <c r="B48" s="98" t="s">
        <v>341</v>
      </c>
      <c r="C48" s="99">
        <v>0.05</v>
      </c>
      <c r="D48" s="56"/>
      <c r="E48" s="98" t="s">
        <v>282</v>
      </c>
      <c r="F48" s="99">
        <v>1.1000000000000001</v>
      </c>
    </row>
    <row r="49" spans="2:8" ht="20.25" customHeight="1" x14ac:dyDescent="0.25">
      <c r="D49" s="56"/>
      <c r="E49" s="98" t="s">
        <v>283</v>
      </c>
      <c r="F49" s="99">
        <v>1.05</v>
      </c>
    </row>
    <row r="50" spans="2:8" ht="17.25" x14ac:dyDescent="0.25">
      <c r="D50" s="56"/>
    </row>
    <row r="51" spans="2:8" ht="17.25" x14ac:dyDescent="0.25">
      <c r="B51" s="178" t="s">
        <v>284</v>
      </c>
      <c r="C51" s="179"/>
      <c r="D51" s="104"/>
      <c r="E51" s="105"/>
      <c r="F51" s="105"/>
      <c r="G51" s="105"/>
      <c r="H51" s="105"/>
    </row>
    <row r="52" spans="2:8" ht="20.25" customHeight="1" x14ac:dyDescent="0.25">
      <c r="B52" s="180"/>
      <c r="C52" s="181"/>
      <c r="D52" s="104"/>
      <c r="E52" s="105"/>
      <c r="F52" s="105"/>
      <c r="G52" s="105"/>
      <c r="H52" s="106"/>
    </row>
    <row r="53" spans="2:8" ht="20.25" customHeight="1" x14ac:dyDescent="0.25">
      <c r="B53" s="182"/>
      <c r="C53" s="183"/>
      <c r="D53" s="104"/>
      <c r="E53" s="105"/>
      <c r="F53" s="105"/>
      <c r="G53" s="105"/>
      <c r="H53" s="105"/>
    </row>
    <row r="54" spans="2:8" ht="20.25" customHeight="1" x14ac:dyDescent="0.25">
      <c r="B54" s="105"/>
      <c r="C54" s="105"/>
      <c r="D54" s="105"/>
      <c r="E54" s="105"/>
      <c r="F54" s="105"/>
      <c r="G54" s="105"/>
      <c r="H54" s="105"/>
    </row>
    <row r="55" spans="2:8" ht="20.25" customHeight="1" x14ac:dyDescent="0.25">
      <c r="B55" s="107" t="s">
        <v>330</v>
      </c>
      <c r="C55" s="105"/>
      <c r="D55" s="105"/>
      <c r="E55" s="105"/>
      <c r="F55" s="105"/>
      <c r="G55" s="105"/>
      <c r="H55" s="105"/>
    </row>
    <row r="56" spans="2:8" ht="20.25" customHeight="1" x14ac:dyDescent="0.25">
      <c r="B56" s="107" t="s">
        <v>331</v>
      </c>
      <c r="C56" s="105"/>
      <c r="D56" s="105"/>
      <c r="E56" s="105"/>
      <c r="F56" s="105"/>
      <c r="G56" s="105"/>
      <c r="H56" s="105"/>
    </row>
    <row r="57" spans="2:8" ht="20.25" customHeight="1" x14ac:dyDescent="0.25">
      <c r="C57" s="105"/>
      <c r="D57" s="105"/>
      <c r="E57" s="105"/>
      <c r="F57" s="105"/>
      <c r="G57" s="105"/>
      <c r="H57" s="105"/>
    </row>
    <row r="58" spans="2:8" ht="20.25" customHeight="1" x14ac:dyDescent="0.45">
      <c r="B58" s="108" t="s">
        <v>76</v>
      </c>
      <c r="C58" s="108"/>
      <c r="D58" s="104"/>
      <c r="E58" s="108" t="s">
        <v>86</v>
      </c>
      <c r="F58" s="109"/>
      <c r="G58" s="184" t="s">
        <v>340</v>
      </c>
      <c r="H58" s="184"/>
    </row>
    <row r="59" spans="2:8" ht="26.25" customHeight="1" x14ac:dyDescent="0.35">
      <c r="B59" s="185" t="s">
        <v>386</v>
      </c>
      <c r="C59" s="186"/>
      <c r="D59" s="104"/>
      <c r="E59" s="110"/>
      <c r="F59" s="111"/>
      <c r="G59" s="112" t="s">
        <v>82</v>
      </c>
      <c r="H59" s="112" t="s">
        <v>83</v>
      </c>
    </row>
    <row r="60" spans="2:8" ht="18" customHeight="1" x14ac:dyDescent="0.3">
      <c r="B60" s="187" t="s">
        <v>346</v>
      </c>
      <c r="C60" s="188"/>
      <c r="D60" s="113"/>
      <c r="E60" s="114" t="s">
        <v>79</v>
      </c>
      <c r="F60" s="115"/>
      <c r="G60" s="116">
        <v>0.5</v>
      </c>
      <c r="H60" s="117" t="s">
        <v>109</v>
      </c>
    </row>
    <row r="61" spans="2:8" ht="18" customHeight="1" x14ac:dyDescent="0.3">
      <c r="B61" s="185" t="s">
        <v>347</v>
      </c>
      <c r="C61" s="186"/>
      <c r="D61" s="107"/>
      <c r="E61" s="114" t="s">
        <v>103</v>
      </c>
      <c r="F61" s="115"/>
      <c r="G61" s="116">
        <v>0.6</v>
      </c>
      <c r="H61" s="117" t="s">
        <v>109</v>
      </c>
    </row>
    <row r="62" spans="2:8" ht="18" customHeight="1" x14ac:dyDescent="0.3">
      <c r="D62" s="118"/>
      <c r="E62" s="114" t="s">
        <v>104</v>
      </c>
      <c r="F62" s="115"/>
      <c r="G62" s="119">
        <v>1.5</v>
      </c>
      <c r="H62" s="120" t="s">
        <v>34</v>
      </c>
    </row>
    <row r="63" spans="2:8" ht="18" customHeight="1" x14ac:dyDescent="0.3">
      <c r="D63" s="121"/>
      <c r="E63" s="114" t="s">
        <v>105</v>
      </c>
      <c r="F63" s="105"/>
      <c r="G63" s="119">
        <v>1.5</v>
      </c>
      <c r="H63" s="120" t="s">
        <v>34</v>
      </c>
    </row>
    <row r="64" spans="2:8" ht="18" customHeight="1" x14ac:dyDescent="0.3">
      <c r="D64" s="122"/>
      <c r="E64" s="114" t="s">
        <v>106</v>
      </c>
      <c r="F64" s="115"/>
      <c r="G64" s="119">
        <v>1</v>
      </c>
      <c r="H64" s="120" t="s">
        <v>35</v>
      </c>
    </row>
    <row r="65" spans="2:8" ht="22.5" customHeight="1" x14ac:dyDescent="0.45">
      <c r="C65" s="108"/>
      <c r="D65" s="123"/>
      <c r="E65" s="114" t="s">
        <v>107</v>
      </c>
      <c r="F65" s="115"/>
      <c r="G65" s="119">
        <v>1</v>
      </c>
      <c r="H65" s="120" t="s">
        <v>35</v>
      </c>
    </row>
    <row r="66" spans="2:8" ht="21" customHeight="1" x14ac:dyDescent="0.45">
      <c r="B66" s="108" t="s">
        <v>381</v>
      </c>
      <c r="C66" s="121"/>
      <c r="D66" s="105"/>
      <c r="E66" s="114" t="s">
        <v>108</v>
      </c>
      <c r="F66" s="115"/>
      <c r="G66" s="119">
        <v>0.5</v>
      </c>
      <c r="H66" s="120" t="s">
        <v>109</v>
      </c>
    </row>
    <row r="67" spans="2:8" ht="18" customHeight="1" x14ac:dyDescent="0.3">
      <c r="B67" s="185" t="s">
        <v>384</v>
      </c>
      <c r="C67" s="186"/>
      <c r="D67" s="105"/>
      <c r="E67" s="114" t="s">
        <v>84</v>
      </c>
      <c r="F67" s="115"/>
      <c r="G67" s="119">
        <v>0.5</v>
      </c>
      <c r="H67" s="117" t="s">
        <v>109</v>
      </c>
    </row>
    <row r="68" spans="2:8" ht="18" customHeight="1" x14ac:dyDescent="0.3">
      <c r="B68" s="187" t="s">
        <v>385</v>
      </c>
      <c r="C68" s="188"/>
      <c r="D68" s="105"/>
      <c r="E68" s="114" t="s">
        <v>89</v>
      </c>
      <c r="F68" s="124"/>
      <c r="G68" s="119">
        <v>0.5</v>
      </c>
      <c r="H68" s="125" t="s">
        <v>109</v>
      </c>
    </row>
    <row r="69" spans="2:8" ht="18" customHeight="1" x14ac:dyDescent="0.3">
      <c r="B69" s="187" t="s">
        <v>346</v>
      </c>
      <c r="C69" s="188"/>
      <c r="D69" s="105"/>
      <c r="E69" s="174" t="s">
        <v>85</v>
      </c>
      <c r="F69" s="175"/>
      <c r="G69" s="175"/>
      <c r="H69" s="176"/>
    </row>
    <row r="70" spans="2:8" x14ac:dyDescent="0.25">
      <c r="B70" s="105" t="s">
        <v>382</v>
      </c>
      <c r="C70" s="105"/>
      <c r="D70" s="105"/>
      <c r="E70" s="105"/>
      <c r="F70" s="105"/>
      <c r="G70" s="105"/>
      <c r="H70" s="105"/>
    </row>
    <row r="71" spans="2:8" x14ac:dyDescent="0.25">
      <c r="B71" s="105" t="s">
        <v>383</v>
      </c>
      <c r="C71" s="105"/>
      <c r="D71" s="105"/>
      <c r="E71" s="105"/>
      <c r="F71" s="105"/>
      <c r="G71" s="105"/>
      <c r="H71" s="105"/>
    </row>
    <row r="72" spans="2:8" x14ac:dyDescent="0.25">
      <c r="B72" s="105"/>
      <c r="C72" s="105"/>
      <c r="D72" s="105"/>
      <c r="E72" s="105"/>
      <c r="F72" s="105"/>
      <c r="G72" s="105"/>
      <c r="H72" s="105"/>
    </row>
    <row r="73" spans="2:8" x14ac:dyDescent="0.25">
      <c r="B73" s="105"/>
      <c r="C73" s="105"/>
      <c r="D73" s="105"/>
      <c r="E73" s="105"/>
      <c r="F73" s="105"/>
      <c r="G73" s="105"/>
      <c r="H73" s="105"/>
    </row>
    <row r="74" spans="2:8" ht="17.25" x14ac:dyDescent="0.25">
      <c r="B74" s="126" t="s">
        <v>81</v>
      </c>
      <c r="C74" s="127"/>
      <c r="D74" s="127"/>
      <c r="E74" s="105"/>
      <c r="F74" s="105"/>
      <c r="G74" s="105"/>
      <c r="H74" s="105"/>
    </row>
    <row r="75" spans="2:8" ht="15" customHeight="1" x14ac:dyDescent="0.25">
      <c r="B75" s="123" t="s">
        <v>287</v>
      </c>
      <c r="C75" s="127"/>
      <c r="D75" s="127"/>
      <c r="E75" s="127"/>
      <c r="F75" s="127"/>
      <c r="G75" s="105"/>
      <c r="H75" s="105"/>
    </row>
    <row r="76" spans="2:8" ht="17.25" customHeight="1" x14ac:dyDescent="0.25">
      <c r="B76" s="123" t="s">
        <v>289</v>
      </c>
      <c r="C76" s="105"/>
      <c r="D76" s="105"/>
      <c r="E76" s="127"/>
      <c r="F76" s="127"/>
      <c r="G76" s="105"/>
      <c r="H76" s="105"/>
    </row>
    <row r="77" spans="2:8" ht="17.25" x14ac:dyDescent="0.25">
      <c r="B77" s="123" t="s">
        <v>290</v>
      </c>
      <c r="C77" s="105"/>
      <c r="D77" s="105"/>
      <c r="E77" s="105"/>
      <c r="F77" s="105"/>
      <c r="G77" s="105"/>
      <c r="H77" s="105"/>
    </row>
    <row r="78" spans="2:8" ht="17.25" x14ac:dyDescent="0.25">
      <c r="B78" s="123" t="s">
        <v>80</v>
      </c>
      <c r="C78" s="105"/>
      <c r="D78" s="105"/>
      <c r="E78" s="105"/>
      <c r="F78" s="105"/>
      <c r="G78" s="105"/>
      <c r="H78" s="105"/>
    </row>
    <row r="79" spans="2:8" x14ac:dyDescent="0.25">
      <c r="B79" s="105"/>
      <c r="C79" s="105"/>
      <c r="D79" s="105"/>
      <c r="E79" s="105"/>
      <c r="F79" s="105"/>
      <c r="G79" s="105"/>
      <c r="H79" s="105"/>
    </row>
    <row r="80" spans="2:8" ht="17.25" x14ac:dyDescent="0.25">
      <c r="B80" s="123" t="s">
        <v>288</v>
      </c>
      <c r="C80" s="105"/>
      <c r="D80" s="105"/>
      <c r="E80" s="105"/>
      <c r="F80" s="105"/>
      <c r="G80" s="105"/>
      <c r="H80" s="105"/>
    </row>
    <row r="81" spans="2:8" ht="17.25" x14ac:dyDescent="0.25">
      <c r="B81" s="123" t="s">
        <v>286</v>
      </c>
      <c r="C81" s="105"/>
      <c r="D81" s="105"/>
      <c r="E81" s="105"/>
      <c r="F81" s="105"/>
      <c r="G81" s="105"/>
      <c r="H81" s="105"/>
    </row>
  </sheetData>
  <sheetProtection algorithmName="SHA-512" hashValue="GA/VIvR6s10b8Qba6Lc8woeBRCThNGjxMRbZD/gFeaIo/SCpO5dvdyvBZKJh999bUoNm0NiEHYBxu1pd8gTH3w==" saltValue="bry2d8ET/rXhBH3eHciiNg==" spinCount="100000" sheet="1" selectLockedCells="1"/>
  <mergeCells count="10">
    <mergeCell ref="E69:H69"/>
    <mergeCell ref="K12:O12"/>
    <mergeCell ref="B51:C53"/>
    <mergeCell ref="G58:H58"/>
    <mergeCell ref="B61:C61"/>
    <mergeCell ref="B60:C60"/>
    <mergeCell ref="B59:C59"/>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Y104"/>
  <sheetViews>
    <sheetView showGridLines="0" tabSelected="1" zoomScale="50" zoomScaleNormal="50" workbookViewId="0">
      <selection activeCell="I43" sqref="I43"/>
    </sheetView>
  </sheetViews>
  <sheetFormatPr defaultColWidth="12.42578125" defaultRowHeight="17.25" outlineLevelCol="1" x14ac:dyDescent="0.3"/>
  <cols>
    <col min="1" max="1" width="8.5703125" style="1" customWidth="1"/>
    <col min="2" max="2" width="54.28515625" style="1" customWidth="1"/>
    <col min="3" max="3" width="33.85546875" style="1" customWidth="1"/>
    <col min="4" max="4" width="36.7109375" style="4" customWidth="1"/>
    <col min="5" max="5" width="45.28515625" style="4" bestFit="1" customWidth="1"/>
    <col min="6" max="6" width="28" style="4" customWidth="1"/>
    <col min="7" max="7" width="45.28515625" style="4" bestFit="1"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3" width="4.42578125" style="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76" width="12.42578125" style="1"/>
    <col min="77" max="77" width="19.5703125" style="1" customWidth="1"/>
    <col min="78" max="16384" width="12.42578125" style="1"/>
  </cols>
  <sheetData>
    <row r="1" spans="2:10" x14ac:dyDescent="0.3">
      <c r="D1" s="1"/>
      <c r="E1" s="1"/>
      <c r="F1" s="1"/>
      <c r="G1" s="1"/>
      <c r="H1" s="1"/>
      <c r="I1" s="1"/>
      <c r="J1" s="1"/>
    </row>
    <row r="2" spans="2:10" x14ac:dyDescent="0.3">
      <c r="B2" s="42" t="s">
        <v>67</v>
      </c>
      <c r="C2" s="58">
        <f>'Campaign Total'!C2</f>
        <v>0</v>
      </c>
      <c r="D2" s="1"/>
      <c r="E2" s="1"/>
      <c r="F2" s="1"/>
      <c r="G2" s="1"/>
      <c r="H2" s="1"/>
      <c r="I2" s="1"/>
      <c r="J2" s="1"/>
    </row>
    <row r="3" spans="2:10" x14ac:dyDescent="0.3">
      <c r="B3" s="42" t="s">
        <v>68</v>
      </c>
      <c r="C3" s="58">
        <f>'Campaign Total'!C3</f>
        <v>0</v>
      </c>
      <c r="D3" s="1"/>
      <c r="E3" s="1"/>
      <c r="F3" s="1"/>
      <c r="G3" s="1"/>
      <c r="H3" s="1"/>
      <c r="I3" s="1"/>
      <c r="J3" s="1"/>
    </row>
    <row r="4" spans="2:10" x14ac:dyDescent="0.3">
      <c r="B4" s="42" t="s">
        <v>69</v>
      </c>
      <c r="C4" s="58">
        <f>'Campaign Total'!C4</f>
        <v>0</v>
      </c>
      <c r="D4" s="1"/>
      <c r="E4" s="1"/>
      <c r="F4" s="1"/>
      <c r="G4" s="1"/>
      <c r="H4" s="1"/>
      <c r="I4" s="1"/>
      <c r="J4" s="1"/>
    </row>
    <row r="5" spans="2:10" x14ac:dyDescent="0.3">
      <c r="B5" s="42" t="s">
        <v>70</v>
      </c>
      <c r="C5" s="58">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2" t="s">
        <v>28</v>
      </c>
      <c r="C7" s="22"/>
      <c r="D7" s="18">
        <v>1</v>
      </c>
      <c r="F7" s="1"/>
      <c r="G7" s="1"/>
      <c r="H7" s="1"/>
      <c r="I7" s="1"/>
      <c r="J7" s="1"/>
    </row>
    <row r="8" spans="2:10" ht="18" hidden="1" thickBot="1" x14ac:dyDescent="0.35">
      <c r="B8" s="23" t="s">
        <v>29</v>
      </c>
      <c r="C8" s="23"/>
      <c r="D8" s="19">
        <v>2</v>
      </c>
      <c r="E8" s="1"/>
      <c r="F8" s="1"/>
      <c r="G8" s="1"/>
      <c r="H8" s="1"/>
    </row>
    <row r="9" spans="2:10" ht="18" hidden="1" thickBot="1" x14ac:dyDescent="0.35">
      <c r="B9" s="24" t="s">
        <v>30</v>
      </c>
      <c r="C9" s="24"/>
      <c r="D9" s="20">
        <v>1.4</v>
      </c>
      <c r="E9" s="1"/>
      <c r="F9" s="1"/>
      <c r="G9" s="1"/>
      <c r="H9" s="1"/>
    </row>
    <row r="10" spans="2:10" ht="18" hidden="1" thickBot="1" x14ac:dyDescent="0.35">
      <c r="B10" s="25" t="s">
        <v>31</v>
      </c>
      <c r="C10" s="25"/>
      <c r="D10" s="21">
        <v>1.3</v>
      </c>
      <c r="E10" s="1"/>
      <c r="F10" s="1"/>
      <c r="G10" s="1"/>
      <c r="H10" s="1"/>
    </row>
    <row r="11" spans="2:10" x14ac:dyDescent="0.3">
      <c r="D11" s="1"/>
      <c r="E11" s="1"/>
      <c r="F11" s="1"/>
      <c r="G11" s="1"/>
      <c r="H11" s="1"/>
    </row>
    <row r="12" spans="2:10" x14ac:dyDescent="0.3">
      <c r="D12" s="1"/>
      <c r="E12" s="1"/>
      <c r="F12" s="1"/>
      <c r="G12" s="1"/>
      <c r="H12" s="1"/>
    </row>
    <row r="13" spans="2:10" x14ac:dyDescent="0.3">
      <c r="B13" s="41" t="s">
        <v>51</v>
      </c>
      <c r="C13" s="6" t="s">
        <v>57</v>
      </c>
      <c r="D13" s="6" t="s">
        <v>61</v>
      </c>
      <c r="E13" s="6" t="s">
        <v>77</v>
      </c>
      <c r="F13" s="6" t="s">
        <v>48</v>
      </c>
      <c r="G13" s="6" t="s">
        <v>32</v>
      </c>
      <c r="H13" s="6" t="s">
        <v>62</v>
      </c>
    </row>
    <row r="14" spans="2:10" ht="20.100000000000001" customHeight="1" x14ac:dyDescent="0.3">
      <c r="B14" s="26" t="s">
        <v>54</v>
      </c>
      <c r="C14" s="13" t="str">
        <f>'Campaign Total'!C14</f>
        <v/>
      </c>
      <c r="D14" s="57">
        <f xml:space="preserve"> 'Campaign Total'!D14</f>
        <v>0</v>
      </c>
      <c r="E14" s="58">
        <f>'Campaign Total'!E14</f>
        <v>0</v>
      </c>
      <c r="F14" s="31" t="e">
        <f>'Campaign Total'!F14</f>
        <v>#N/A</v>
      </c>
      <c r="G14" s="80">
        <f>AS$101</f>
        <v>0</v>
      </c>
      <c r="H14" s="38">
        <f>IF(ISNUMBER(BH$101),BH$101,"0")</f>
        <v>0</v>
      </c>
    </row>
    <row r="15" spans="2:10" ht="20.100000000000001" customHeight="1" x14ac:dyDescent="0.3">
      <c r="B15" s="26" t="s">
        <v>54</v>
      </c>
      <c r="C15" s="13" t="str">
        <f>'Campaign Total'!C15</f>
        <v/>
      </c>
      <c r="D15" s="57">
        <f xml:space="preserve"> 'Campaign Total'!D15</f>
        <v>0</v>
      </c>
      <c r="E15" s="58">
        <f>'Campaign Total'!E15</f>
        <v>0</v>
      </c>
      <c r="F15" s="31" t="e">
        <f>'Campaign Total'!F15</f>
        <v>#N/A</v>
      </c>
      <c r="G15" s="80">
        <f>AT$101</f>
        <v>0</v>
      </c>
      <c r="H15" s="38">
        <f>IF(ISNUMBER(BI$101),BI$101,"0")</f>
        <v>0</v>
      </c>
    </row>
    <row r="16" spans="2:10" ht="20.100000000000001" customHeight="1" x14ac:dyDescent="0.3">
      <c r="B16" s="26" t="s">
        <v>54</v>
      </c>
      <c r="C16" s="13" t="str">
        <f>'Campaign Total'!C16</f>
        <v/>
      </c>
      <c r="D16" s="57">
        <f xml:space="preserve"> 'Campaign Total'!D16</f>
        <v>0</v>
      </c>
      <c r="E16" s="58">
        <f>'Campaign Total'!E16</f>
        <v>0</v>
      </c>
      <c r="F16" s="31" t="e">
        <f>'Campaign Total'!F16</f>
        <v>#N/A</v>
      </c>
      <c r="G16" s="80">
        <f>AU$101</f>
        <v>0</v>
      </c>
      <c r="H16" s="38">
        <f>IF(ISNUMBER(BJ$101),BJ$101,"0")</f>
        <v>0</v>
      </c>
    </row>
    <row r="17" spans="2:8" ht="20.100000000000001" customHeight="1" x14ac:dyDescent="0.3">
      <c r="B17" s="26" t="s">
        <v>54</v>
      </c>
      <c r="C17" s="13" t="str">
        <f>'Campaign Total'!C17</f>
        <v/>
      </c>
      <c r="D17" s="57">
        <f xml:space="preserve"> 'Campaign Total'!D17</f>
        <v>0</v>
      </c>
      <c r="E17" s="58">
        <f>'Campaign Total'!E17</f>
        <v>0</v>
      </c>
      <c r="F17" s="31" t="e">
        <f>'Campaign Total'!F17</f>
        <v>#N/A</v>
      </c>
      <c r="G17" s="80">
        <f>AV$101</f>
        <v>0</v>
      </c>
      <c r="H17" s="38">
        <f>IF(ISNUMBER(BK$101),BK$101,"0")</f>
        <v>0</v>
      </c>
    </row>
    <row r="18" spans="2:8" ht="20.100000000000001" customHeight="1" x14ac:dyDescent="0.3">
      <c r="B18" s="26" t="s">
        <v>54</v>
      </c>
      <c r="C18" s="13" t="str">
        <f>'Campaign Total'!C18</f>
        <v/>
      </c>
      <c r="D18" s="57">
        <f xml:space="preserve"> 'Campaign Total'!D18</f>
        <v>0</v>
      </c>
      <c r="E18" s="58">
        <f>'Campaign Total'!E18</f>
        <v>0</v>
      </c>
      <c r="F18" s="31" t="e">
        <f>'Campaign Total'!F18</f>
        <v>#N/A</v>
      </c>
      <c r="G18" s="80">
        <f>AW$101</f>
        <v>0</v>
      </c>
      <c r="H18" s="38">
        <f>IF(ISNUMBER(BL$101),BL$101,"0")</f>
        <v>0</v>
      </c>
    </row>
    <row r="19" spans="2:8" ht="20.100000000000001" customHeight="1" x14ac:dyDescent="0.3">
      <c r="B19" s="26" t="s">
        <v>54</v>
      </c>
      <c r="C19" s="13" t="str">
        <f>'Campaign Total'!C19</f>
        <v/>
      </c>
      <c r="D19" s="57">
        <f xml:space="preserve"> 'Campaign Total'!D19</f>
        <v>0</v>
      </c>
      <c r="E19" s="58">
        <f>'Campaign Total'!E19</f>
        <v>0</v>
      </c>
      <c r="F19" s="31" t="e">
        <f>'Campaign Total'!F19</f>
        <v>#N/A</v>
      </c>
      <c r="G19" s="80">
        <f>AX$101</f>
        <v>0</v>
      </c>
      <c r="H19" s="38">
        <f>IF(ISNUMBER(BM$101),BM$101,"0")</f>
        <v>0</v>
      </c>
    </row>
    <row r="20" spans="2:8" ht="20.100000000000001" customHeight="1" x14ac:dyDescent="0.3">
      <c r="B20" s="26" t="s">
        <v>79</v>
      </c>
      <c r="C20" s="13" t="str">
        <f>'Campaign Total'!C20</f>
        <v/>
      </c>
      <c r="D20" s="57">
        <f xml:space="preserve"> 'Campaign Total'!D20</f>
        <v>0</v>
      </c>
      <c r="E20" s="58">
        <f>'Campaign Total'!E20</f>
        <v>0</v>
      </c>
      <c r="F20" s="31" t="e">
        <f>'Campaign Total'!F20</f>
        <v>#N/A</v>
      </c>
      <c r="G20" s="80">
        <f>AY$101</f>
        <v>0</v>
      </c>
      <c r="H20" s="38">
        <f>IF(ISNUMBER(BN$101),BN$101,"0")</f>
        <v>0</v>
      </c>
    </row>
    <row r="21" spans="2:8" ht="20.100000000000001" customHeight="1" x14ac:dyDescent="0.3">
      <c r="B21" s="26" t="s">
        <v>103</v>
      </c>
      <c r="C21" s="13" t="str">
        <f>'Campaign Total'!C21</f>
        <v/>
      </c>
      <c r="D21" s="57">
        <f xml:space="preserve"> 'Campaign Total'!D21</f>
        <v>0</v>
      </c>
      <c r="E21" s="58">
        <f>'Campaign Total'!E21</f>
        <v>0</v>
      </c>
      <c r="F21" s="31" t="e">
        <f>'Campaign Total'!F21</f>
        <v>#N/A</v>
      </c>
      <c r="G21" s="80">
        <f>AZ$101</f>
        <v>0</v>
      </c>
      <c r="H21" s="38">
        <f>IF(ISNUMBER(BO$101),BO$101,"0")</f>
        <v>0</v>
      </c>
    </row>
    <row r="22" spans="2:8" ht="20.100000000000001" customHeight="1" x14ac:dyDescent="0.3">
      <c r="B22" s="26" t="s">
        <v>104</v>
      </c>
      <c r="C22" s="13" t="str">
        <f>'Campaign Total'!C22</f>
        <v/>
      </c>
      <c r="D22" s="57">
        <f xml:space="preserve"> 'Campaign Total'!D22</f>
        <v>0</v>
      </c>
      <c r="E22" s="58">
        <f>'Campaign Total'!E22</f>
        <v>0</v>
      </c>
      <c r="F22" s="31" t="e">
        <f>'Campaign Total'!F22</f>
        <v>#N/A</v>
      </c>
      <c r="G22" s="80">
        <f>BA$101</f>
        <v>0</v>
      </c>
      <c r="H22" s="38">
        <f>IF(ISNUMBER(BP$101),BP$101,"0")</f>
        <v>0</v>
      </c>
    </row>
    <row r="23" spans="2:8" ht="20.100000000000001" customHeight="1" x14ac:dyDescent="0.3">
      <c r="B23" s="26" t="s">
        <v>105</v>
      </c>
      <c r="C23" s="13" t="str">
        <f>'Campaign Total'!C23</f>
        <v/>
      </c>
      <c r="D23" s="57">
        <f xml:space="preserve"> 'Campaign Total'!D23</f>
        <v>0</v>
      </c>
      <c r="E23" s="58">
        <f>'Campaign Total'!E23</f>
        <v>0</v>
      </c>
      <c r="F23" s="31" t="e">
        <f>'Campaign Total'!F23</f>
        <v>#N/A</v>
      </c>
      <c r="G23" s="80">
        <f>BB$101</f>
        <v>0</v>
      </c>
      <c r="H23" s="38">
        <f>IF(ISNUMBER(BQ$101),BQ$101,"0")</f>
        <v>0</v>
      </c>
    </row>
    <row r="24" spans="2:8" ht="20.100000000000001" customHeight="1" x14ac:dyDescent="0.3">
      <c r="B24" s="26" t="s">
        <v>106</v>
      </c>
      <c r="C24" s="13" t="str">
        <f>'Campaign Total'!C24</f>
        <v/>
      </c>
      <c r="D24" s="57">
        <f xml:space="preserve"> 'Campaign Total'!D24</f>
        <v>0</v>
      </c>
      <c r="E24" s="58">
        <f>'Campaign Total'!E24</f>
        <v>0</v>
      </c>
      <c r="F24" s="31" t="e">
        <f>'Campaign Total'!F24</f>
        <v>#N/A</v>
      </c>
      <c r="G24" s="80">
        <f>BC$101</f>
        <v>0</v>
      </c>
      <c r="H24" s="38">
        <f>IF(ISNUMBER(BR$101),BR$101,"0")</f>
        <v>0</v>
      </c>
    </row>
    <row r="25" spans="2:8" ht="20.100000000000001" customHeight="1" x14ac:dyDescent="0.3">
      <c r="B25" s="26" t="s">
        <v>107</v>
      </c>
      <c r="C25" s="13" t="str">
        <f>'Campaign Total'!C25</f>
        <v/>
      </c>
      <c r="D25" s="57">
        <f xml:space="preserve"> 'Campaign Total'!D25</f>
        <v>0</v>
      </c>
      <c r="E25" s="58">
        <f>'Campaign Total'!E25</f>
        <v>0</v>
      </c>
      <c r="F25" s="31" t="e">
        <f>'Campaign Total'!F25</f>
        <v>#N/A</v>
      </c>
      <c r="G25" s="80">
        <f>BD$101</f>
        <v>0</v>
      </c>
      <c r="H25" s="38">
        <f>IF(ISNUMBER(BS$101),BS$101,"0")</f>
        <v>0</v>
      </c>
    </row>
    <row r="26" spans="2:8" ht="20.100000000000001" customHeight="1" x14ac:dyDescent="0.3">
      <c r="B26" s="26" t="s">
        <v>108</v>
      </c>
      <c r="C26" s="13" t="str">
        <f>'Campaign Total'!C26</f>
        <v/>
      </c>
      <c r="D26" s="57">
        <f xml:space="preserve"> 'Campaign Total'!D26</f>
        <v>0</v>
      </c>
      <c r="E26" s="58">
        <f>'Campaign Total'!E26</f>
        <v>0</v>
      </c>
      <c r="F26" s="31" t="e">
        <f>'Campaign Total'!F26</f>
        <v>#N/A</v>
      </c>
      <c r="G26" s="80">
        <f>BE$101</f>
        <v>0</v>
      </c>
      <c r="H26" s="38">
        <f>IF(ISNUMBER(BT$101),BT$101,"0")</f>
        <v>0</v>
      </c>
    </row>
    <row r="27" spans="2:8" ht="20.100000000000001" customHeight="1" x14ac:dyDescent="0.3">
      <c r="B27" s="26" t="s">
        <v>84</v>
      </c>
      <c r="C27" s="13" t="str">
        <f>'Campaign Total'!C27</f>
        <v/>
      </c>
      <c r="D27" s="57">
        <f xml:space="preserve"> 'Campaign Total'!D27</f>
        <v>0</v>
      </c>
      <c r="E27" s="58">
        <f>'Campaign Total'!E27</f>
        <v>0</v>
      </c>
      <c r="F27" s="31" t="e">
        <f>'Campaign Total'!F27</f>
        <v>#N/A</v>
      </c>
      <c r="G27" s="80">
        <f>BF$101</f>
        <v>0</v>
      </c>
      <c r="H27" s="38">
        <f>IF(ISNUMBER(BU$101),BU$101,"0")</f>
        <v>0</v>
      </c>
    </row>
    <row r="28" spans="2:8" ht="20.100000000000001" customHeight="1" x14ac:dyDescent="0.3">
      <c r="B28" s="26" t="s">
        <v>89</v>
      </c>
      <c r="C28" s="13" t="str">
        <f>'Campaign Total'!C28</f>
        <v/>
      </c>
      <c r="D28" s="57">
        <f xml:space="preserve"> 'Campaign Total'!D28</f>
        <v>0</v>
      </c>
      <c r="E28" s="58">
        <f>'Campaign Total'!E28</f>
        <v>0</v>
      </c>
      <c r="F28" s="31" t="e">
        <f>'Campaign Total'!F28</f>
        <v>#N/A</v>
      </c>
      <c r="G28" s="80">
        <f>BG$101</f>
        <v>0</v>
      </c>
      <c r="H28" s="38">
        <f>IF(ISNUMBER(BV$101),BV$101,"0")</f>
        <v>0</v>
      </c>
    </row>
    <row r="29" spans="2:8" x14ac:dyDescent="0.3">
      <c r="C29" s="4"/>
      <c r="G29" s="33">
        <f>SUM(G14:G28)</f>
        <v>0</v>
      </c>
      <c r="H29" s="39">
        <f>SUM(H14:H28)</f>
        <v>0</v>
      </c>
    </row>
    <row r="30" spans="2:8" x14ac:dyDescent="0.3">
      <c r="C30" s="4"/>
      <c r="H30" s="5"/>
    </row>
    <row r="31" spans="2:8" x14ac:dyDescent="0.3">
      <c r="C31" s="4"/>
      <c r="G31" s="13" t="s">
        <v>49</v>
      </c>
      <c r="H31" s="47">
        <f>'Campaign Total'!H32</f>
        <v>0</v>
      </c>
    </row>
    <row r="32" spans="2:8" x14ac:dyDescent="0.3">
      <c r="C32" s="4"/>
      <c r="G32" s="13" t="s">
        <v>63</v>
      </c>
      <c r="H32" s="40">
        <f>H29-H29*H31</f>
        <v>0</v>
      </c>
    </row>
    <row r="33" spans="1:77" ht="18" thickBot="1" x14ac:dyDescent="0.35"/>
    <row r="34" spans="1:77" ht="20.25" thickBot="1" x14ac:dyDescent="0.35">
      <c r="N34" s="206" t="s">
        <v>279</v>
      </c>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86"/>
      <c r="AS34" s="74"/>
    </row>
    <row r="35" spans="1:77" ht="20.25" thickBot="1" x14ac:dyDescent="0.35">
      <c r="B35" s="103" t="s">
        <v>393</v>
      </c>
      <c r="C35" s="103"/>
      <c r="D35" s="103"/>
      <c r="E35" s="103"/>
      <c r="F35" s="103"/>
      <c r="G35" s="103"/>
      <c r="H35" s="103"/>
      <c r="I35" s="102"/>
      <c r="J35" s="103"/>
      <c r="M35" s="71"/>
      <c r="N35" s="190">
        <v>35</v>
      </c>
      <c r="O35" s="190"/>
      <c r="P35" s="191"/>
      <c r="Q35" s="189">
        <f>N35+1</f>
        <v>36</v>
      </c>
      <c r="R35" s="190"/>
      <c r="S35" s="190"/>
      <c r="T35" s="190"/>
      <c r="U35" s="190"/>
      <c r="V35" s="190"/>
      <c r="W35" s="191"/>
      <c r="X35" s="189">
        <f>Q35+1</f>
        <v>37</v>
      </c>
      <c r="Y35" s="190"/>
      <c r="Z35" s="190"/>
      <c r="AA35" s="190"/>
      <c r="AB35" s="190"/>
      <c r="AC35" s="190"/>
      <c r="AD35" s="191"/>
      <c r="AE35" s="189">
        <f>X35+1</f>
        <v>38</v>
      </c>
      <c r="AF35" s="190"/>
      <c r="AG35" s="190"/>
      <c r="AH35" s="190"/>
      <c r="AI35" s="190"/>
      <c r="AJ35" s="190"/>
      <c r="AK35" s="191"/>
      <c r="AL35" s="189">
        <f>AE35+1</f>
        <v>39</v>
      </c>
      <c r="AM35" s="190"/>
      <c r="AN35" s="190"/>
      <c r="AO35" s="190"/>
      <c r="AP35" s="190"/>
      <c r="AQ35" s="190"/>
      <c r="AR35" s="87"/>
      <c r="AS35" s="76"/>
      <c r="AT35" s="75"/>
    </row>
    <row r="36" spans="1:77" s="3" customFormat="1" ht="43.5" customHeight="1" thickBot="1" x14ac:dyDescent="0.35">
      <c r="A36" s="27"/>
      <c r="B36" s="72" t="s">
        <v>64</v>
      </c>
      <c r="C36" s="72" t="s">
        <v>87</v>
      </c>
      <c r="D36" s="73" t="s">
        <v>0</v>
      </c>
      <c r="E36" s="73" t="s">
        <v>1</v>
      </c>
      <c r="F36" s="73" t="s">
        <v>2</v>
      </c>
      <c r="G36" s="73" t="s">
        <v>3</v>
      </c>
      <c r="H36" s="73" t="s">
        <v>4</v>
      </c>
      <c r="I36" s="73" t="s">
        <v>285</v>
      </c>
      <c r="J36" s="73" t="s">
        <v>394</v>
      </c>
      <c r="K36" s="2" t="s">
        <v>32</v>
      </c>
      <c r="L36" s="2" t="s">
        <v>33</v>
      </c>
      <c r="N36" s="60">
        <v>1</v>
      </c>
      <c r="O36" s="52">
        <f>N36+1</f>
        <v>2</v>
      </c>
      <c r="P36" s="52">
        <f t="shared" ref="P36" si="0">O36+1</f>
        <v>3</v>
      </c>
      <c r="Q36" s="60">
        <f>P36+1</f>
        <v>4</v>
      </c>
      <c r="R36" s="60">
        <f>Q36+1</f>
        <v>5</v>
      </c>
      <c r="S36" s="60">
        <f>R36+1</f>
        <v>6</v>
      </c>
      <c r="T36" s="60">
        <f t="shared" ref="T36:U36" si="1">S36+1</f>
        <v>7</v>
      </c>
      <c r="U36" s="60">
        <f t="shared" si="1"/>
        <v>8</v>
      </c>
      <c r="V36" s="52">
        <f>U36+1</f>
        <v>9</v>
      </c>
      <c r="W36" s="52">
        <f t="shared" ref="W36" si="2">V36+1</f>
        <v>10</v>
      </c>
      <c r="X36" s="60">
        <f>W36+1</f>
        <v>11</v>
      </c>
      <c r="Y36" s="60">
        <f>X36+1</f>
        <v>12</v>
      </c>
      <c r="Z36" s="60">
        <f>Y36+1</f>
        <v>13</v>
      </c>
      <c r="AA36" s="60">
        <f t="shared" ref="AA36:AB36" si="3">Z36+1</f>
        <v>14</v>
      </c>
      <c r="AB36" s="60">
        <f t="shared" si="3"/>
        <v>15</v>
      </c>
      <c r="AC36" s="52">
        <f>AB36+1</f>
        <v>16</v>
      </c>
      <c r="AD36" s="52">
        <f t="shared" ref="AD36" si="4">AC36+1</f>
        <v>17</v>
      </c>
      <c r="AE36" s="60">
        <f>AD36+1</f>
        <v>18</v>
      </c>
      <c r="AF36" s="60">
        <f>AE36+1</f>
        <v>19</v>
      </c>
      <c r="AG36" s="60">
        <f>AF36+1</f>
        <v>20</v>
      </c>
      <c r="AH36" s="60">
        <f t="shared" ref="AH36:AI36" si="5">AG36+1</f>
        <v>21</v>
      </c>
      <c r="AI36" s="60">
        <f t="shared" si="5"/>
        <v>22</v>
      </c>
      <c r="AJ36" s="52">
        <f>AI36+1</f>
        <v>23</v>
      </c>
      <c r="AK36" s="52">
        <f t="shared" ref="AK36" si="6">AJ36+1</f>
        <v>24</v>
      </c>
      <c r="AL36" s="60">
        <f>AK36+1</f>
        <v>25</v>
      </c>
      <c r="AM36" s="60">
        <f>AL36+1</f>
        <v>26</v>
      </c>
      <c r="AN36" s="60">
        <f>AM36+1</f>
        <v>27</v>
      </c>
      <c r="AO36" s="60">
        <f t="shared" ref="AO36:AP36" si="7">AN36+1</f>
        <v>28</v>
      </c>
      <c r="AP36" s="60">
        <f t="shared" si="7"/>
        <v>29</v>
      </c>
      <c r="AQ36" s="52">
        <f>AP36+1</f>
        <v>30</v>
      </c>
      <c r="AR36" s="88"/>
      <c r="AS36" s="63" t="s">
        <v>88</v>
      </c>
      <c r="AT36" s="63" t="s">
        <v>52</v>
      </c>
      <c r="AU36" s="63" t="s">
        <v>53</v>
      </c>
      <c r="AV36" s="63" t="s">
        <v>91</v>
      </c>
      <c r="AW36" s="63" t="s">
        <v>92</v>
      </c>
      <c r="AX36" s="63" t="s">
        <v>93</v>
      </c>
      <c r="AY36" s="63" t="s">
        <v>94</v>
      </c>
      <c r="AZ36" s="63" t="s">
        <v>95</v>
      </c>
      <c r="BA36" s="63" t="s">
        <v>96</v>
      </c>
      <c r="BB36" s="63" t="s">
        <v>97</v>
      </c>
      <c r="BC36" s="63" t="s">
        <v>98</v>
      </c>
      <c r="BD36" s="63" t="s">
        <v>99</v>
      </c>
      <c r="BE36" s="63" t="s">
        <v>100</v>
      </c>
      <c r="BF36" s="63" t="s">
        <v>101</v>
      </c>
      <c r="BG36" s="63" t="s">
        <v>102</v>
      </c>
      <c r="BH36" s="63" t="s">
        <v>58</v>
      </c>
      <c r="BI36" s="63" t="s">
        <v>59</v>
      </c>
      <c r="BJ36" s="63" t="s">
        <v>60</v>
      </c>
      <c r="BK36" s="63" t="s">
        <v>110</v>
      </c>
      <c r="BL36" s="63" t="s">
        <v>111</v>
      </c>
      <c r="BM36" s="63" t="s">
        <v>112</v>
      </c>
      <c r="BN36" s="63" t="s">
        <v>113</v>
      </c>
      <c r="BO36" s="63" t="s">
        <v>114</v>
      </c>
      <c r="BP36" s="63" t="s">
        <v>115</v>
      </c>
      <c r="BQ36" s="63" t="s">
        <v>116</v>
      </c>
      <c r="BR36" s="63" t="s">
        <v>117</v>
      </c>
      <c r="BS36" s="63" t="s">
        <v>118</v>
      </c>
      <c r="BT36" s="63" t="s">
        <v>119</v>
      </c>
      <c r="BU36" s="63" t="s">
        <v>120</v>
      </c>
      <c r="BV36" s="63" t="s">
        <v>121</v>
      </c>
    </row>
    <row r="37" spans="1:77" ht="20.100000000000001" customHeight="1" thickTop="1" thickBot="1" x14ac:dyDescent="0.35">
      <c r="A37" s="55"/>
      <c r="B37" s="141" t="s">
        <v>65</v>
      </c>
      <c r="C37" s="141">
        <v>0.27083333333333331</v>
      </c>
      <c r="D37" s="162" t="s">
        <v>305</v>
      </c>
      <c r="E37" s="162" t="s">
        <v>293</v>
      </c>
      <c r="F37" s="162" t="s">
        <v>293</v>
      </c>
      <c r="G37" s="162" t="s">
        <v>293</v>
      </c>
      <c r="H37" s="162" t="s">
        <v>293</v>
      </c>
      <c r="I37" s="150"/>
      <c r="J37" s="150"/>
      <c r="K37" s="165"/>
      <c r="L37" s="166"/>
      <c r="M37" s="167"/>
      <c r="N37" s="68"/>
      <c r="O37" s="69"/>
      <c r="P37" s="69"/>
      <c r="Q37" s="68"/>
      <c r="R37" s="68"/>
      <c r="S37" s="68"/>
      <c r="T37" s="68"/>
      <c r="U37" s="68"/>
      <c r="V37" s="69"/>
      <c r="W37" s="69"/>
      <c r="X37" s="68"/>
      <c r="Y37" s="68"/>
      <c r="Z37" s="68"/>
      <c r="AA37" s="68"/>
      <c r="AB37" s="68"/>
      <c r="AC37" s="69"/>
      <c r="AD37" s="69"/>
      <c r="AE37" s="68"/>
      <c r="AF37" s="68"/>
      <c r="AG37" s="68"/>
      <c r="AH37" s="68"/>
      <c r="AI37" s="68"/>
      <c r="AJ37" s="69"/>
      <c r="AK37" s="69"/>
      <c r="AL37" s="68"/>
      <c r="AM37" s="68"/>
      <c r="AN37" s="68"/>
      <c r="AO37" s="68"/>
      <c r="AP37" s="68"/>
      <c r="AQ37" s="69"/>
      <c r="AR37" s="89"/>
      <c r="AS37" s="78">
        <f>COUNTIF($N37:$AQ37,"a")</f>
        <v>0</v>
      </c>
      <c r="AT37" s="78">
        <f>COUNTIF($N37:$AQ37,"b")</f>
        <v>0</v>
      </c>
      <c r="AU37" s="78">
        <f>COUNTIF($N37:$AQ37,"c")</f>
        <v>0</v>
      </c>
      <c r="AV37" s="78">
        <f>COUNTIF($N37:$AQ37,"d")</f>
        <v>0</v>
      </c>
      <c r="AW37" s="78">
        <f>COUNTIF($N37:$AQ37,"e")</f>
        <v>0</v>
      </c>
      <c r="AX37" s="78">
        <f>COUNTIF($N37:$AQ37,"f")</f>
        <v>0</v>
      </c>
      <c r="AY37" s="78">
        <f>COUNTIF($N37:$AQ37,"g")</f>
        <v>0</v>
      </c>
      <c r="AZ37" s="78">
        <f>COUNTIF($N37:$AQ37,"h")</f>
        <v>0</v>
      </c>
      <c r="BA37" s="78">
        <f>COUNTIF($N37:$AQ37,"i")</f>
        <v>0</v>
      </c>
      <c r="BB37" s="78">
        <f>COUNTIF($N37:$AQ37,"j")</f>
        <v>0</v>
      </c>
      <c r="BC37" s="78">
        <f>COUNTIF($N37:$AQ37,"k")</f>
        <v>0</v>
      </c>
      <c r="BD37" s="78">
        <f>COUNTIF($N37:$AQ37,"l")</f>
        <v>0</v>
      </c>
      <c r="BE37" s="78">
        <f>COUNTIF($N37:$AQ37,"m")</f>
        <v>0</v>
      </c>
      <c r="BF37" s="78">
        <f>COUNTIF($N37:$AQ37,"n")</f>
        <v>0</v>
      </c>
      <c r="BG37" s="78">
        <f>COUNTIF($N37:$AQ37,"o")</f>
        <v>0</v>
      </c>
      <c r="BH37" s="78" t="str">
        <f t="shared" ref="BH37:BH59" si="8">IF(AS37&gt;0,($J37*AS37*$F$14),"0")</f>
        <v>0</v>
      </c>
      <c r="BI37" s="78" t="str">
        <f t="shared" ref="BI37:BI59" si="9">IF(AT37&gt;0,($J37*AT37*$F$15),"0")</f>
        <v>0</v>
      </c>
      <c r="BJ37" s="78" t="str">
        <f t="shared" ref="BJ37:BJ59" si="10">IF(AU37&gt;0,($J37*AU37*$F$16),"0")</f>
        <v>0</v>
      </c>
      <c r="BK37" s="78" t="str">
        <f t="shared" ref="BK37:BK59" si="11">IF(AV37&gt;0,($J37*AV37*$F$17),"0")</f>
        <v>0</v>
      </c>
      <c r="BL37" s="78" t="str">
        <f t="shared" ref="BL37:BL59" si="12">IF(AW37&gt;0,($J37*AW37*$F$17),"0")</f>
        <v>0</v>
      </c>
      <c r="BM37" s="78" t="str">
        <f t="shared" ref="BM37:BM59" si="13">IF(AX37&gt;0,($J37*AX37*$F$19),"0")</f>
        <v>0</v>
      </c>
      <c r="BN37" s="78" t="str">
        <f t="shared" ref="BN37:BN59" si="14">IF(AY37&gt;0,($J37*AY37*$F$20),"0")</f>
        <v>0</v>
      </c>
      <c r="BO37" s="78" t="str">
        <f t="shared" ref="BO37:BO59" si="15">IF(AZ37&gt;0,($J37*AZ37*$F$21),"0")</f>
        <v>0</v>
      </c>
      <c r="BP37" s="78" t="str">
        <f t="shared" ref="BP37:BP59" si="16">IF(BA37&gt;0,($J37*BA37*$F$22),"0")</f>
        <v>0</v>
      </c>
      <c r="BQ37" s="78" t="str">
        <f t="shared" ref="BQ37:BQ59" si="17">IF(BB37&gt;0,($J37*BB37*$F$23),"0")</f>
        <v>0</v>
      </c>
      <c r="BR37" s="78" t="str">
        <f t="shared" ref="BR37:BR59" si="18">IF(BC37&gt;0,($J37*BC37*$F$24),"0")</f>
        <v>0</v>
      </c>
      <c r="BS37" s="78" t="str">
        <f t="shared" ref="BS37:BS59" si="19">IF(BD37&gt;0,($J37*BD37*$F$25),"0")</f>
        <v>0</v>
      </c>
      <c r="BT37" s="78" t="str">
        <f t="shared" ref="BT37:BT59" si="20">IF(BE37&gt;0,($J37*BE37*$F$26),"0")</f>
        <v>0</v>
      </c>
      <c r="BU37" s="78" t="str">
        <f t="shared" ref="BU37:BU59" si="21">IF(BF37&gt;0,($J37*BF37*$F$27),"0")</f>
        <v>0</v>
      </c>
      <c r="BV37" s="78" t="str">
        <f t="shared" ref="BV37:BV59" si="22">IF(BG37&gt;0,($J37*BG37*$F$28),"0")</f>
        <v>0</v>
      </c>
    </row>
    <row r="38" spans="1:77" ht="20.100000000000001" customHeight="1" thickTop="1" thickBot="1" x14ac:dyDescent="0.35">
      <c r="A38" s="55"/>
      <c r="B38" s="141" t="s">
        <v>65</v>
      </c>
      <c r="C38" s="141">
        <v>0.29166666666666669</v>
      </c>
      <c r="D38" s="202" t="s">
        <v>343</v>
      </c>
      <c r="E38" s="203"/>
      <c r="F38" s="203"/>
      <c r="G38" s="203"/>
      <c r="H38" s="204"/>
      <c r="I38" s="150"/>
      <c r="J38" s="150"/>
      <c r="K38" s="165"/>
      <c r="L38" s="166"/>
      <c r="M38" s="167"/>
      <c r="N38" s="68"/>
      <c r="O38" s="69"/>
      <c r="P38" s="69"/>
      <c r="Q38" s="68"/>
      <c r="R38" s="68"/>
      <c r="S38" s="68"/>
      <c r="T38" s="68"/>
      <c r="U38" s="68"/>
      <c r="V38" s="69"/>
      <c r="W38" s="69"/>
      <c r="X38" s="68"/>
      <c r="Y38" s="68"/>
      <c r="Z38" s="68"/>
      <c r="AA38" s="68"/>
      <c r="AB38" s="68"/>
      <c r="AC38" s="69"/>
      <c r="AD38" s="69"/>
      <c r="AE38" s="68"/>
      <c r="AF38" s="68"/>
      <c r="AG38" s="68"/>
      <c r="AH38" s="68"/>
      <c r="AI38" s="68"/>
      <c r="AJ38" s="69"/>
      <c r="AK38" s="69"/>
      <c r="AL38" s="68"/>
      <c r="AM38" s="68"/>
      <c r="AN38" s="68"/>
      <c r="AO38" s="68"/>
      <c r="AP38" s="68"/>
      <c r="AQ38" s="69"/>
      <c r="AR38" s="89"/>
      <c r="AS38" s="78">
        <f>COUNTIF($N38:$AQ38,"a")</f>
        <v>0</v>
      </c>
      <c r="AT38" s="78">
        <f>COUNTIF($N38:$AQ38,"b")</f>
        <v>0</v>
      </c>
      <c r="AU38" s="78">
        <f>COUNTIF($N38:$AQ38,"c")</f>
        <v>0</v>
      </c>
      <c r="AV38" s="78">
        <f>COUNTIF($N38:$AQ38,"d")</f>
        <v>0</v>
      </c>
      <c r="AW38" s="78">
        <f>COUNTIF($N38:$AQ38,"e")</f>
        <v>0</v>
      </c>
      <c r="AX38" s="78">
        <f>COUNTIF($N38:$AQ38,"f")</f>
        <v>0</v>
      </c>
      <c r="AY38" s="78">
        <f>COUNTIF($N38:$AQ38,"g")</f>
        <v>0</v>
      </c>
      <c r="AZ38" s="78">
        <f>COUNTIF($N38:$AQ38,"h")</f>
        <v>0</v>
      </c>
      <c r="BA38" s="78">
        <f>COUNTIF($N38:$AQ38,"i")</f>
        <v>0</v>
      </c>
      <c r="BB38" s="78">
        <f>COUNTIF($N38:$AQ38,"j")</f>
        <v>0</v>
      </c>
      <c r="BC38" s="78">
        <f>COUNTIF($N38:$AQ38,"k")</f>
        <v>0</v>
      </c>
      <c r="BD38" s="78">
        <f>COUNTIF($N38:$AQ38,"l")</f>
        <v>0</v>
      </c>
      <c r="BE38" s="78">
        <f>COUNTIF($N38:$AQ38,"m")</f>
        <v>0</v>
      </c>
      <c r="BF38" s="78">
        <f>COUNTIF($N38:$AQ38,"n")</f>
        <v>0</v>
      </c>
      <c r="BG38" s="78">
        <f>COUNTIF($N38:$AQ38,"o")</f>
        <v>0</v>
      </c>
      <c r="BH38" s="78" t="str">
        <f t="shared" si="8"/>
        <v>0</v>
      </c>
      <c r="BI38" s="78" t="str">
        <f t="shared" si="9"/>
        <v>0</v>
      </c>
      <c r="BJ38" s="78" t="str">
        <f t="shared" si="10"/>
        <v>0</v>
      </c>
      <c r="BK38" s="78" t="str">
        <f t="shared" si="11"/>
        <v>0</v>
      </c>
      <c r="BL38" s="78" t="str">
        <f t="shared" si="12"/>
        <v>0</v>
      </c>
      <c r="BM38" s="78" t="str">
        <f t="shared" si="13"/>
        <v>0</v>
      </c>
      <c r="BN38" s="78" t="str">
        <f t="shared" si="14"/>
        <v>0</v>
      </c>
      <c r="BO38" s="78" t="str">
        <f t="shared" si="15"/>
        <v>0</v>
      </c>
      <c r="BP38" s="78" t="str">
        <f t="shared" si="16"/>
        <v>0</v>
      </c>
      <c r="BQ38" s="78" t="str">
        <f t="shared" si="17"/>
        <v>0</v>
      </c>
      <c r="BR38" s="78" t="str">
        <f t="shared" si="18"/>
        <v>0</v>
      </c>
      <c r="BS38" s="78" t="str">
        <f t="shared" si="19"/>
        <v>0</v>
      </c>
      <c r="BT38" s="78" t="str">
        <f t="shared" si="20"/>
        <v>0</v>
      </c>
      <c r="BU38" s="78" t="str">
        <f t="shared" si="21"/>
        <v>0</v>
      </c>
      <c r="BV38" s="78" t="str">
        <f t="shared" si="22"/>
        <v>0</v>
      </c>
    </row>
    <row r="39" spans="1:77" ht="20.100000000000001" customHeight="1" thickBot="1" x14ac:dyDescent="0.35">
      <c r="A39" s="54"/>
      <c r="B39" s="143" t="s">
        <v>66</v>
      </c>
      <c r="C39" s="143">
        <v>0.30902777777777779</v>
      </c>
      <c r="D39" s="151" t="s">
        <v>132</v>
      </c>
      <c r="E39" s="151" t="s">
        <v>153</v>
      </c>
      <c r="F39" s="151" t="s">
        <v>174</v>
      </c>
      <c r="G39" s="151" t="s">
        <v>195</v>
      </c>
      <c r="H39" s="152" t="s">
        <v>216</v>
      </c>
      <c r="I39" s="153">
        <v>164</v>
      </c>
      <c r="J39" s="153">
        <f>$I39*'Campaign Total'!$F$46</f>
        <v>155.79999999999998</v>
      </c>
      <c r="K39" s="165">
        <f t="shared" ref="K39:K81" si="23">SUM(AS39:BG39)</f>
        <v>0</v>
      </c>
      <c r="L39" s="166">
        <f t="shared" ref="L39:L81" si="24">SUM(BH39:BV39)</f>
        <v>0</v>
      </c>
      <c r="M39" s="167"/>
      <c r="N39" s="70"/>
      <c r="O39" s="69"/>
      <c r="P39" s="69"/>
      <c r="Q39" s="70"/>
      <c r="R39" s="70"/>
      <c r="S39" s="70"/>
      <c r="T39" s="70"/>
      <c r="U39" s="70"/>
      <c r="V39" s="69"/>
      <c r="W39" s="69"/>
      <c r="X39" s="70"/>
      <c r="Y39" s="70"/>
      <c r="Z39" s="70"/>
      <c r="AA39" s="70"/>
      <c r="AB39" s="70"/>
      <c r="AC39" s="69"/>
      <c r="AD39" s="69"/>
      <c r="AE39" s="70"/>
      <c r="AF39" s="70"/>
      <c r="AG39" s="70"/>
      <c r="AH39" s="70"/>
      <c r="AI39" s="70"/>
      <c r="AJ39" s="69"/>
      <c r="AK39" s="69"/>
      <c r="AL39" s="70"/>
      <c r="AM39" s="70"/>
      <c r="AN39" s="70"/>
      <c r="AO39" s="70"/>
      <c r="AP39" s="70"/>
      <c r="AQ39" s="69"/>
      <c r="AR39" s="89"/>
      <c r="AS39" s="78">
        <f>COUNTIF($N39:$AQ39,"a")</f>
        <v>0</v>
      </c>
      <c r="AT39" s="78">
        <f>COUNTIF($N39:$AQ39,"b")</f>
        <v>0</v>
      </c>
      <c r="AU39" s="78">
        <f>COUNTIF($N39:$AQ39,"c")</f>
        <v>0</v>
      </c>
      <c r="AV39" s="78">
        <f>COUNTIF($N39:$AQ39,"d")</f>
        <v>0</v>
      </c>
      <c r="AW39" s="78">
        <f>COUNTIF($N39:$AQ39,"e")</f>
        <v>0</v>
      </c>
      <c r="AX39" s="78">
        <f>COUNTIF($N39:$AQ39,"f")</f>
        <v>0</v>
      </c>
      <c r="AY39" s="78">
        <f>COUNTIF($N39:$AQ39,"g")</f>
        <v>0</v>
      </c>
      <c r="AZ39" s="78">
        <f>COUNTIF($N39:$AQ39,"h")</f>
        <v>0</v>
      </c>
      <c r="BA39" s="78">
        <f>COUNTIF($N39:$AQ39,"i")</f>
        <v>0</v>
      </c>
      <c r="BB39" s="78">
        <f>COUNTIF($N39:$AQ39,"j")</f>
        <v>0</v>
      </c>
      <c r="BC39" s="78">
        <f>COUNTIF($N39:$AQ39,"k")</f>
        <v>0</v>
      </c>
      <c r="BD39" s="78">
        <f>COUNTIF($N39:$AQ39,"l")</f>
        <v>0</v>
      </c>
      <c r="BE39" s="78">
        <f>COUNTIF($N39:$AQ39,"m")</f>
        <v>0</v>
      </c>
      <c r="BF39" s="78">
        <f>COUNTIF($N39:$AQ39,"n")</f>
        <v>0</v>
      </c>
      <c r="BG39" s="78">
        <f>COUNTIF($N39:$AQ39,"o")</f>
        <v>0</v>
      </c>
      <c r="BH39" s="78" t="str">
        <f t="shared" si="8"/>
        <v>0</v>
      </c>
      <c r="BI39" s="78" t="str">
        <f t="shared" si="9"/>
        <v>0</v>
      </c>
      <c r="BJ39" s="78" t="str">
        <f t="shared" si="10"/>
        <v>0</v>
      </c>
      <c r="BK39" s="78" t="str">
        <f t="shared" si="11"/>
        <v>0</v>
      </c>
      <c r="BL39" s="78" t="str">
        <f t="shared" si="12"/>
        <v>0</v>
      </c>
      <c r="BM39" s="78" t="str">
        <f t="shared" si="13"/>
        <v>0</v>
      </c>
      <c r="BN39" s="78" t="str">
        <f t="shared" si="14"/>
        <v>0</v>
      </c>
      <c r="BO39" s="78" t="str">
        <f t="shared" si="15"/>
        <v>0</v>
      </c>
      <c r="BP39" s="78" t="str">
        <f t="shared" si="16"/>
        <v>0</v>
      </c>
      <c r="BQ39" s="78" t="str">
        <f t="shared" si="17"/>
        <v>0</v>
      </c>
      <c r="BR39" s="78" t="str">
        <f t="shared" si="18"/>
        <v>0</v>
      </c>
      <c r="BS39" s="78" t="str">
        <f t="shared" si="19"/>
        <v>0</v>
      </c>
      <c r="BT39" s="78" t="str">
        <f t="shared" si="20"/>
        <v>0</v>
      </c>
      <c r="BU39" s="78" t="str">
        <f t="shared" si="21"/>
        <v>0</v>
      </c>
      <c r="BV39" s="78" t="str">
        <f t="shared" si="22"/>
        <v>0</v>
      </c>
      <c r="BY39" s="129"/>
    </row>
    <row r="40" spans="1:77" ht="20.100000000000001" customHeight="1" thickTop="1" thickBot="1" x14ac:dyDescent="0.35">
      <c r="A40" s="55"/>
      <c r="B40" s="141" t="s">
        <v>65</v>
      </c>
      <c r="C40" s="141">
        <v>0.30972222222222223</v>
      </c>
      <c r="D40" s="202" t="s">
        <v>343</v>
      </c>
      <c r="E40" s="203"/>
      <c r="F40" s="203"/>
      <c r="G40" s="203"/>
      <c r="H40" s="204"/>
      <c r="I40" s="150"/>
      <c r="J40" s="150"/>
      <c r="K40" s="165"/>
      <c r="L40" s="166"/>
      <c r="M40" s="167"/>
      <c r="N40" s="68"/>
      <c r="O40" s="69"/>
      <c r="P40" s="69"/>
      <c r="Q40" s="68"/>
      <c r="R40" s="68"/>
      <c r="S40" s="68"/>
      <c r="T40" s="68"/>
      <c r="U40" s="68"/>
      <c r="V40" s="69"/>
      <c r="W40" s="69"/>
      <c r="X40" s="68"/>
      <c r="Y40" s="68"/>
      <c r="Z40" s="68"/>
      <c r="AA40" s="68"/>
      <c r="AB40" s="68"/>
      <c r="AC40" s="69"/>
      <c r="AD40" s="69"/>
      <c r="AE40" s="68"/>
      <c r="AF40" s="68"/>
      <c r="AG40" s="68"/>
      <c r="AH40" s="68"/>
      <c r="AI40" s="68"/>
      <c r="AJ40" s="69"/>
      <c r="AK40" s="69"/>
      <c r="AL40" s="68"/>
      <c r="AM40" s="68"/>
      <c r="AN40" s="68"/>
      <c r="AO40" s="68"/>
      <c r="AP40" s="68"/>
      <c r="AQ40" s="69"/>
      <c r="AR40" s="89"/>
      <c r="AS40" s="78">
        <f>COUNTIF($N40:$AQ40,"a")</f>
        <v>0</v>
      </c>
      <c r="AT40" s="78">
        <f>COUNTIF($N40:$AQ40,"b")</f>
        <v>0</v>
      </c>
      <c r="AU40" s="78">
        <f>COUNTIF($N40:$AQ40,"c")</f>
        <v>0</v>
      </c>
      <c r="AV40" s="78">
        <f>COUNTIF($N40:$AQ40,"d")</f>
        <v>0</v>
      </c>
      <c r="AW40" s="78">
        <f>COUNTIF($N40:$AQ40,"e")</f>
        <v>0</v>
      </c>
      <c r="AX40" s="78">
        <f>COUNTIF($N40:$AQ40,"f")</f>
        <v>0</v>
      </c>
      <c r="AY40" s="78">
        <f>COUNTIF($N40:$AQ40,"g")</f>
        <v>0</v>
      </c>
      <c r="AZ40" s="78">
        <f>COUNTIF($N40:$AQ40,"h")</f>
        <v>0</v>
      </c>
      <c r="BA40" s="78">
        <f>COUNTIF($N40:$AQ40,"i")</f>
        <v>0</v>
      </c>
      <c r="BB40" s="78">
        <f>COUNTIF($N40:$AQ40,"j")</f>
        <v>0</v>
      </c>
      <c r="BC40" s="78">
        <f>COUNTIF($N40:$AQ40,"k")</f>
        <v>0</v>
      </c>
      <c r="BD40" s="78">
        <f>COUNTIF($N40:$AQ40,"l")</f>
        <v>0</v>
      </c>
      <c r="BE40" s="78">
        <f>COUNTIF($N40:$AQ40,"m")</f>
        <v>0</v>
      </c>
      <c r="BF40" s="78">
        <f>COUNTIF($N40:$AQ40,"n")</f>
        <v>0</v>
      </c>
      <c r="BG40" s="78">
        <f>COUNTIF($N40:$AQ40,"o")</f>
        <v>0</v>
      </c>
      <c r="BH40" s="78" t="str">
        <f t="shared" ref="BH40:BH41" si="25">IF(AS40&gt;0,($J40*AS40*$F$14),"0")</f>
        <v>0</v>
      </c>
      <c r="BI40" s="78" t="str">
        <f t="shared" ref="BI40:BI41" si="26">IF(AT40&gt;0,($J40*AT40*$F$15),"0")</f>
        <v>0</v>
      </c>
      <c r="BJ40" s="78" t="str">
        <f t="shared" ref="BJ40:BJ41" si="27">IF(AU40&gt;0,($J40*AU40*$F$16),"0")</f>
        <v>0</v>
      </c>
      <c r="BK40" s="78" t="str">
        <f t="shared" ref="BK40:BK41" si="28">IF(AV40&gt;0,($J40*AV40*$F$17),"0")</f>
        <v>0</v>
      </c>
      <c r="BL40" s="78" t="str">
        <f t="shared" ref="BL40:BL41" si="29">IF(AW40&gt;0,($J40*AW40*$F$17),"0")</f>
        <v>0</v>
      </c>
      <c r="BM40" s="78" t="str">
        <f t="shared" ref="BM40:BM41" si="30">IF(AX40&gt;0,($J40*AX40*$F$19),"0")</f>
        <v>0</v>
      </c>
      <c r="BN40" s="78" t="str">
        <f t="shared" ref="BN40:BN41" si="31">IF(AY40&gt;0,($J40*AY40*$F$20),"0")</f>
        <v>0</v>
      </c>
      <c r="BO40" s="78" t="str">
        <f t="shared" ref="BO40:BO41" si="32">IF(AZ40&gt;0,($J40*AZ40*$F$21),"0")</f>
        <v>0</v>
      </c>
      <c r="BP40" s="78" t="str">
        <f t="shared" ref="BP40:BP41" si="33">IF(BA40&gt;0,($J40*BA40*$F$22),"0")</f>
        <v>0</v>
      </c>
      <c r="BQ40" s="78" t="str">
        <f t="shared" ref="BQ40:BQ41" si="34">IF(BB40&gt;0,($J40*BB40*$F$23),"0")</f>
        <v>0</v>
      </c>
      <c r="BR40" s="78" t="str">
        <f t="shared" ref="BR40:BR41" si="35">IF(BC40&gt;0,($J40*BC40*$F$24),"0")</f>
        <v>0</v>
      </c>
      <c r="BS40" s="78" t="str">
        <f t="shared" ref="BS40:BS41" si="36">IF(BD40&gt;0,($J40*BD40*$F$25),"0")</f>
        <v>0</v>
      </c>
      <c r="BT40" s="78" t="str">
        <f t="shared" ref="BT40:BT41" si="37">IF(BE40&gt;0,($J40*BE40*$F$26),"0")</f>
        <v>0</v>
      </c>
      <c r="BU40" s="78" t="str">
        <f t="shared" ref="BU40:BU41" si="38">IF(BF40&gt;0,($J40*BF40*$F$27),"0")</f>
        <v>0</v>
      </c>
      <c r="BV40" s="78" t="str">
        <f t="shared" ref="BV40:BV41" si="39">IF(BG40&gt;0,($J40*BG40*$F$28),"0")</f>
        <v>0</v>
      </c>
      <c r="BY40" s="129"/>
    </row>
    <row r="41" spans="1:77" ht="20.100000000000001" customHeight="1" thickBot="1" x14ac:dyDescent="0.35">
      <c r="A41" s="54"/>
      <c r="B41" s="143" t="s">
        <v>66</v>
      </c>
      <c r="C41" s="143">
        <v>0.33263888888888887</v>
      </c>
      <c r="D41" s="151" t="s">
        <v>133</v>
      </c>
      <c r="E41" s="151" t="s">
        <v>154</v>
      </c>
      <c r="F41" s="151" t="s">
        <v>175</v>
      </c>
      <c r="G41" s="151" t="s">
        <v>196</v>
      </c>
      <c r="H41" s="152" t="s">
        <v>217</v>
      </c>
      <c r="I41" s="153">
        <v>152</v>
      </c>
      <c r="J41" s="153">
        <f>$I41*'Campaign Total'!$F$46</f>
        <v>144.4</v>
      </c>
      <c r="K41" s="165">
        <f t="shared" ref="K41" si="40">SUM(AS41:BG41)</f>
        <v>0</v>
      </c>
      <c r="L41" s="166">
        <f t="shared" ref="L41" si="41">SUM(BH41:BV41)</f>
        <v>0</v>
      </c>
      <c r="M41" s="167"/>
      <c r="N41" s="70"/>
      <c r="O41" s="69"/>
      <c r="P41" s="69"/>
      <c r="Q41" s="70"/>
      <c r="R41" s="70"/>
      <c r="S41" s="70"/>
      <c r="T41" s="70"/>
      <c r="U41" s="70"/>
      <c r="V41" s="69"/>
      <c r="W41" s="69"/>
      <c r="X41" s="70"/>
      <c r="Y41" s="70"/>
      <c r="Z41" s="70"/>
      <c r="AA41" s="70"/>
      <c r="AB41" s="70"/>
      <c r="AC41" s="69"/>
      <c r="AD41" s="69"/>
      <c r="AE41" s="70"/>
      <c r="AF41" s="70"/>
      <c r="AG41" s="70"/>
      <c r="AH41" s="70"/>
      <c r="AI41" s="70"/>
      <c r="AJ41" s="69"/>
      <c r="AK41" s="69"/>
      <c r="AL41" s="70"/>
      <c r="AM41" s="70"/>
      <c r="AN41" s="70"/>
      <c r="AO41" s="70"/>
      <c r="AP41" s="70"/>
      <c r="AQ41" s="69"/>
      <c r="AR41" s="89"/>
      <c r="AS41" s="78">
        <f>COUNTIF($N41:$AQ41,"a")</f>
        <v>0</v>
      </c>
      <c r="AT41" s="78">
        <f>COUNTIF($N41:$AQ41,"b")</f>
        <v>0</v>
      </c>
      <c r="AU41" s="78">
        <f>COUNTIF($N41:$AQ41,"c")</f>
        <v>0</v>
      </c>
      <c r="AV41" s="78">
        <f>COUNTIF($N41:$AQ41,"d")</f>
        <v>0</v>
      </c>
      <c r="AW41" s="78">
        <f>COUNTIF($N41:$AQ41,"e")</f>
        <v>0</v>
      </c>
      <c r="AX41" s="78">
        <f>COUNTIF($N41:$AQ41,"f")</f>
        <v>0</v>
      </c>
      <c r="AY41" s="78">
        <f>COUNTIF($N41:$AQ41,"g")</f>
        <v>0</v>
      </c>
      <c r="AZ41" s="78">
        <f>COUNTIF($N41:$AQ41,"h")</f>
        <v>0</v>
      </c>
      <c r="BA41" s="78">
        <f>COUNTIF($N41:$AQ41,"i")</f>
        <v>0</v>
      </c>
      <c r="BB41" s="78">
        <f>COUNTIF($N41:$AQ41,"j")</f>
        <v>0</v>
      </c>
      <c r="BC41" s="78">
        <f>COUNTIF($N41:$AQ41,"k")</f>
        <v>0</v>
      </c>
      <c r="BD41" s="78">
        <f>COUNTIF($N41:$AQ41,"l")</f>
        <v>0</v>
      </c>
      <c r="BE41" s="78">
        <f>COUNTIF($N41:$AQ41,"m")</f>
        <v>0</v>
      </c>
      <c r="BF41" s="78">
        <f>COUNTIF($N41:$AQ41,"n")</f>
        <v>0</v>
      </c>
      <c r="BG41" s="78">
        <f>COUNTIF($N41:$AQ41,"o")</f>
        <v>0</v>
      </c>
      <c r="BH41" s="78" t="str">
        <f t="shared" si="25"/>
        <v>0</v>
      </c>
      <c r="BI41" s="78" t="str">
        <f t="shared" si="26"/>
        <v>0</v>
      </c>
      <c r="BJ41" s="78" t="str">
        <f t="shared" si="27"/>
        <v>0</v>
      </c>
      <c r="BK41" s="78" t="str">
        <f t="shared" si="28"/>
        <v>0</v>
      </c>
      <c r="BL41" s="78" t="str">
        <f t="shared" si="29"/>
        <v>0</v>
      </c>
      <c r="BM41" s="78" t="str">
        <f t="shared" si="30"/>
        <v>0</v>
      </c>
      <c r="BN41" s="78" t="str">
        <f t="shared" si="31"/>
        <v>0</v>
      </c>
      <c r="BO41" s="78" t="str">
        <f t="shared" si="32"/>
        <v>0</v>
      </c>
      <c r="BP41" s="78" t="str">
        <f t="shared" si="33"/>
        <v>0</v>
      </c>
      <c r="BQ41" s="78" t="str">
        <f t="shared" si="34"/>
        <v>0</v>
      </c>
      <c r="BR41" s="78" t="str">
        <f t="shared" si="35"/>
        <v>0</v>
      </c>
      <c r="BS41" s="78" t="str">
        <f t="shared" si="36"/>
        <v>0</v>
      </c>
      <c r="BT41" s="78" t="str">
        <f t="shared" si="37"/>
        <v>0</v>
      </c>
      <c r="BU41" s="78" t="str">
        <f t="shared" si="38"/>
        <v>0</v>
      </c>
      <c r="BV41" s="78" t="str">
        <f t="shared" si="39"/>
        <v>0</v>
      </c>
      <c r="BY41" s="129"/>
    </row>
    <row r="42" spans="1:77" ht="20.100000000000001" customHeight="1" thickTop="1" thickBot="1" x14ac:dyDescent="0.35">
      <c r="A42" s="55"/>
      <c r="B42" s="141" t="s">
        <v>65</v>
      </c>
      <c r="C42" s="141">
        <v>0.33333333333333331</v>
      </c>
      <c r="D42" s="202" t="s">
        <v>333</v>
      </c>
      <c r="E42" s="203"/>
      <c r="F42" s="203"/>
      <c r="G42" s="203"/>
      <c r="H42" s="204"/>
      <c r="I42" s="150"/>
      <c r="J42" s="150"/>
      <c r="K42" s="165"/>
      <c r="L42" s="166"/>
      <c r="M42" s="167"/>
      <c r="N42" s="68"/>
      <c r="O42" s="69"/>
      <c r="P42" s="69"/>
      <c r="Q42" s="68"/>
      <c r="R42" s="68"/>
      <c r="S42" s="68"/>
      <c r="T42" s="68"/>
      <c r="U42" s="68"/>
      <c r="V42" s="69"/>
      <c r="W42" s="69"/>
      <c r="X42" s="68"/>
      <c r="Y42" s="68"/>
      <c r="Z42" s="68"/>
      <c r="AA42" s="68"/>
      <c r="AB42" s="68"/>
      <c r="AC42" s="69"/>
      <c r="AD42" s="69"/>
      <c r="AE42" s="68"/>
      <c r="AF42" s="68"/>
      <c r="AG42" s="68"/>
      <c r="AH42" s="68"/>
      <c r="AI42" s="68"/>
      <c r="AJ42" s="69"/>
      <c r="AK42" s="69"/>
      <c r="AL42" s="68"/>
      <c r="AM42" s="68"/>
      <c r="AN42" s="68"/>
      <c r="AO42" s="68"/>
      <c r="AP42" s="68"/>
      <c r="AQ42" s="69"/>
      <c r="AR42" s="89"/>
      <c r="AS42" s="78">
        <f>COUNTIF($N42:$AQ42,"a")</f>
        <v>0</v>
      </c>
      <c r="AT42" s="78">
        <f>COUNTIF($N42:$AQ42,"b")</f>
        <v>0</v>
      </c>
      <c r="AU42" s="78">
        <f>COUNTIF($N42:$AQ42,"c")</f>
        <v>0</v>
      </c>
      <c r="AV42" s="78">
        <f>COUNTIF($N42:$AQ42,"d")</f>
        <v>0</v>
      </c>
      <c r="AW42" s="78">
        <f>COUNTIF($N42:$AQ42,"e")</f>
        <v>0</v>
      </c>
      <c r="AX42" s="78">
        <f>COUNTIF($N42:$AQ42,"f")</f>
        <v>0</v>
      </c>
      <c r="AY42" s="78">
        <f>COUNTIF($N42:$AQ42,"g")</f>
        <v>0</v>
      </c>
      <c r="AZ42" s="78">
        <f>COUNTIF($N42:$AQ42,"h")</f>
        <v>0</v>
      </c>
      <c r="BA42" s="78">
        <f>COUNTIF($N42:$AQ42,"i")</f>
        <v>0</v>
      </c>
      <c r="BB42" s="78">
        <f>COUNTIF($N42:$AQ42,"j")</f>
        <v>0</v>
      </c>
      <c r="BC42" s="78">
        <f>COUNTIF($N42:$AQ42,"k")</f>
        <v>0</v>
      </c>
      <c r="BD42" s="78">
        <f>COUNTIF($N42:$AQ42,"l")</f>
        <v>0</v>
      </c>
      <c r="BE42" s="78">
        <f>COUNTIF($N42:$AQ42,"m")</f>
        <v>0</v>
      </c>
      <c r="BF42" s="78">
        <f>COUNTIF($N42:$AQ42,"n")</f>
        <v>0</v>
      </c>
      <c r="BG42" s="78">
        <f>COUNTIF($N42:$AQ42,"o")</f>
        <v>0</v>
      </c>
      <c r="BH42" s="78" t="str">
        <f t="shared" ref="BH42:BH43" si="42">IF(AS42&gt;0,($J42*AS42*$F$14),"0")</f>
        <v>0</v>
      </c>
      <c r="BI42" s="78" t="str">
        <f t="shared" ref="BI42:BI43" si="43">IF(AT42&gt;0,($J42*AT42*$F$15),"0")</f>
        <v>0</v>
      </c>
      <c r="BJ42" s="78" t="str">
        <f t="shared" ref="BJ42:BJ43" si="44">IF(AU42&gt;0,($J42*AU42*$F$16),"0")</f>
        <v>0</v>
      </c>
      <c r="BK42" s="78" t="str">
        <f t="shared" ref="BK42:BK43" si="45">IF(AV42&gt;0,($J42*AV42*$F$17),"0")</f>
        <v>0</v>
      </c>
      <c r="BL42" s="78" t="str">
        <f t="shared" ref="BL42:BL43" si="46">IF(AW42&gt;0,($J42*AW42*$F$17),"0")</f>
        <v>0</v>
      </c>
      <c r="BM42" s="78" t="str">
        <f t="shared" ref="BM42:BM43" si="47">IF(AX42&gt;0,($J42*AX42*$F$19),"0")</f>
        <v>0</v>
      </c>
      <c r="BN42" s="78" t="str">
        <f t="shared" ref="BN42:BN43" si="48">IF(AY42&gt;0,($J42*AY42*$F$20),"0")</f>
        <v>0</v>
      </c>
      <c r="BO42" s="78" t="str">
        <f t="shared" ref="BO42:BO43" si="49">IF(AZ42&gt;0,($J42*AZ42*$F$21),"0")</f>
        <v>0</v>
      </c>
      <c r="BP42" s="78" t="str">
        <f t="shared" ref="BP42:BP43" si="50">IF(BA42&gt;0,($J42*BA42*$F$22),"0")</f>
        <v>0</v>
      </c>
      <c r="BQ42" s="78" t="str">
        <f t="shared" ref="BQ42:BQ43" si="51">IF(BB42&gt;0,($J42*BB42*$F$23),"0")</f>
        <v>0</v>
      </c>
      <c r="BR42" s="78" t="str">
        <f t="shared" ref="BR42:BR43" si="52">IF(BC42&gt;0,($J42*BC42*$F$24),"0")</f>
        <v>0</v>
      </c>
      <c r="BS42" s="78" t="str">
        <f t="shared" ref="BS42:BS43" si="53">IF(BD42&gt;0,($J42*BD42*$F$25),"0")</f>
        <v>0</v>
      </c>
      <c r="BT42" s="78" t="str">
        <f t="shared" ref="BT42:BT43" si="54">IF(BE42&gt;0,($J42*BE42*$F$26),"0")</f>
        <v>0</v>
      </c>
      <c r="BU42" s="78" t="str">
        <f t="shared" ref="BU42:BU43" si="55">IF(BF42&gt;0,($J42*BF42*$F$27),"0")</f>
        <v>0</v>
      </c>
      <c r="BV42" s="78" t="str">
        <f t="shared" ref="BV42:BV43" si="56">IF(BG42&gt;0,($J42*BG42*$F$28),"0")</f>
        <v>0</v>
      </c>
      <c r="BY42" s="129"/>
    </row>
    <row r="43" spans="1:77" ht="20.100000000000001" customHeight="1" thickBot="1" x14ac:dyDescent="0.35">
      <c r="A43" s="54"/>
      <c r="B43" s="143" t="s">
        <v>66</v>
      </c>
      <c r="C43" s="143">
        <v>0.35069444444444442</v>
      </c>
      <c r="D43" s="151" t="s">
        <v>294</v>
      </c>
      <c r="E43" s="151" t="s">
        <v>297</v>
      </c>
      <c r="F43" s="151" t="s">
        <v>298</v>
      </c>
      <c r="G43" s="151" t="s">
        <v>299</v>
      </c>
      <c r="H43" s="152" t="s">
        <v>300</v>
      </c>
      <c r="I43" s="153">
        <v>186</v>
      </c>
      <c r="J43" s="153">
        <f>$I43*'Campaign Total'!$F$46</f>
        <v>176.7</v>
      </c>
      <c r="K43" s="165">
        <f t="shared" ref="K43" si="57">SUM(AS43:BG43)</f>
        <v>0</v>
      </c>
      <c r="L43" s="166">
        <f t="shared" ref="L43" si="58">SUM(BH43:BV43)</f>
        <v>0</v>
      </c>
      <c r="M43" s="167"/>
      <c r="N43" s="70"/>
      <c r="O43" s="69"/>
      <c r="P43" s="69"/>
      <c r="Q43" s="70"/>
      <c r="R43" s="70"/>
      <c r="S43" s="70"/>
      <c r="T43" s="70"/>
      <c r="U43" s="70"/>
      <c r="V43" s="69"/>
      <c r="W43" s="69"/>
      <c r="X43" s="70"/>
      <c r="Y43" s="70"/>
      <c r="Z43" s="70"/>
      <c r="AA43" s="70"/>
      <c r="AB43" s="70"/>
      <c r="AC43" s="69"/>
      <c r="AD43" s="69"/>
      <c r="AE43" s="70"/>
      <c r="AF43" s="70"/>
      <c r="AG43" s="70"/>
      <c r="AH43" s="70"/>
      <c r="AI43" s="70"/>
      <c r="AJ43" s="69"/>
      <c r="AK43" s="69"/>
      <c r="AL43" s="70"/>
      <c r="AM43" s="70"/>
      <c r="AN43" s="70"/>
      <c r="AO43" s="70"/>
      <c r="AP43" s="70"/>
      <c r="AQ43" s="69"/>
      <c r="AR43" s="89"/>
      <c r="AS43" s="78">
        <f>COUNTIF($N43:$AQ43,"a")</f>
        <v>0</v>
      </c>
      <c r="AT43" s="78">
        <f>COUNTIF($N43:$AQ43,"b")</f>
        <v>0</v>
      </c>
      <c r="AU43" s="78">
        <f>COUNTIF($N43:$AQ43,"c")</f>
        <v>0</v>
      </c>
      <c r="AV43" s="78">
        <f>COUNTIF($N43:$AQ43,"d")</f>
        <v>0</v>
      </c>
      <c r="AW43" s="78">
        <f>COUNTIF($N43:$AQ43,"e")</f>
        <v>0</v>
      </c>
      <c r="AX43" s="78">
        <f>COUNTIF($N43:$AQ43,"f")</f>
        <v>0</v>
      </c>
      <c r="AY43" s="78">
        <f>COUNTIF($N43:$AQ43,"g")</f>
        <v>0</v>
      </c>
      <c r="AZ43" s="78">
        <f>COUNTIF($N43:$AQ43,"h")</f>
        <v>0</v>
      </c>
      <c r="BA43" s="78">
        <f>COUNTIF($N43:$AQ43,"i")</f>
        <v>0</v>
      </c>
      <c r="BB43" s="78">
        <f>COUNTIF($N43:$AQ43,"j")</f>
        <v>0</v>
      </c>
      <c r="BC43" s="78">
        <f>COUNTIF($N43:$AQ43,"k")</f>
        <v>0</v>
      </c>
      <c r="BD43" s="78">
        <f>COUNTIF($N43:$AQ43,"l")</f>
        <v>0</v>
      </c>
      <c r="BE43" s="78">
        <f>COUNTIF($N43:$AQ43,"m")</f>
        <v>0</v>
      </c>
      <c r="BF43" s="78">
        <f>COUNTIF($N43:$AQ43,"n")</f>
        <v>0</v>
      </c>
      <c r="BG43" s="78">
        <f>COUNTIF($N43:$AQ43,"o")</f>
        <v>0</v>
      </c>
      <c r="BH43" s="78" t="str">
        <f t="shared" si="42"/>
        <v>0</v>
      </c>
      <c r="BI43" s="78" t="str">
        <f t="shared" si="43"/>
        <v>0</v>
      </c>
      <c r="BJ43" s="78" t="str">
        <f t="shared" si="44"/>
        <v>0</v>
      </c>
      <c r="BK43" s="78" t="str">
        <f t="shared" si="45"/>
        <v>0</v>
      </c>
      <c r="BL43" s="78" t="str">
        <f t="shared" si="46"/>
        <v>0</v>
      </c>
      <c r="BM43" s="78" t="str">
        <f t="shared" si="47"/>
        <v>0</v>
      </c>
      <c r="BN43" s="78" t="str">
        <f t="shared" si="48"/>
        <v>0</v>
      </c>
      <c r="BO43" s="78" t="str">
        <f t="shared" si="49"/>
        <v>0</v>
      </c>
      <c r="BP43" s="78" t="str">
        <f t="shared" si="50"/>
        <v>0</v>
      </c>
      <c r="BQ43" s="78" t="str">
        <f t="shared" si="51"/>
        <v>0</v>
      </c>
      <c r="BR43" s="78" t="str">
        <f t="shared" si="52"/>
        <v>0</v>
      </c>
      <c r="BS43" s="78" t="str">
        <f t="shared" si="53"/>
        <v>0</v>
      </c>
      <c r="BT43" s="78" t="str">
        <f t="shared" si="54"/>
        <v>0</v>
      </c>
      <c r="BU43" s="78" t="str">
        <f t="shared" si="55"/>
        <v>0</v>
      </c>
      <c r="BV43" s="78" t="str">
        <f t="shared" si="56"/>
        <v>0</v>
      </c>
      <c r="BY43" s="129"/>
    </row>
    <row r="44" spans="1:77" ht="20.100000000000001" customHeight="1" thickTop="1" thickBot="1" x14ac:dyDescent="0.35">
      <c r="A44" s="55"/>
      <c r="B44" s="141" t="s">
        <v>65</v>
      </c>
      <c r="C44" s="141">
        <v>0.35138888888888892</v>
      </c>
      <c r="D44" s="202" t="s">
        <v>333</v>
      </c>
      <c r="E44" s="203"/>
      <c r="F44" s="203"/>
      <c r="G44" s="203"/>
      <c r="H44" s="204"/>
      <c r="I44" s="150"/>
      <c r="J44" s="150"/>
      <c r="K44" s="165"/>
      <c r="L44" s="166"/>
      <c r="M44" s="167"/>
      <c r="N44" s="68"/>
      <c r="O44" s="69"/>
      <c r="P44" s="69"/>
      <c r="Q44" s="68"/>
      <c r="R44" s="68"/>
      <c r="S44" s="68"/>
      <c r="T44" s="68"/>
      <c r="U44" s="68"/>
      <c r="V44" s="69"/>
      <c r="W44" s="69"/>
      <c r="X44" s="68"/>
      <c r="Y44" s="68"/>
      <c r="Z44" s="68"/>
      <c r="AA44" s="68"/>
      <c r="AB44" s="68"/>
      <c r="AC44" s="69"/>
      <c r="AD44" s="69"/>
      <c r="AE44" s="68"/>
      <c r="AF44" s="68"/>
      <c r="AG44" s="68"/>
      <c r="AH44" s="68"/>
      <c r="AI44" s="68"/>
      <c r="AJ44" s="69"/>
      <c r="AK44" s="69"/>
      <c r="AL44" s="68"/>
      <c r="AM44" s="68"/>
      <c r="AN44" s="68"/>
      <c r="AO44" s="68"/>
      <c r="AP44" s="68"/>
      <c r="AQ44" s="69"/>
      <c r="AR44" s="89"/>
      <c r="AS44" s="78">
        <f>COUNTIF($N44:$AQ44,"a")</f>
        <v>0</v>
      </c>
      <c r="AT44" s="78">
        <f>COUNTIF($N44:$AQ44,"b")</f>
        <v>0</v>
      </c>
      <c r="AU44" s="78">
        <f>COUNTIF($N44:$AQ44,"c")</f>
        <v>0</v>
      </c>
      <c r="AV44" s="78">
        <f>COUNTIF($N44:$AQ44,"d")</f>
        <v>0</v>
      </c>
      <c r="AW44" s="78">
        <f>COUNTIF($N44:$AQ44,"e")</f>
        <v>0</v>
      </c>
      <c r="AX44" s="78">
        <f>COUNTIF($N44:$AQ44,"f")</f>
        <v>0</v>
      </c>
      <c r="AY44" s="78">
        <f>COUNTIF($N44:$AQ44,"g")</f>
        <v>0</v>
      </c>
      <c r="AZ44" s="78">
        <f>COUNTIF($N44:$AQ44,"h")</f>
        <v>0</v>
      </c>
      <c r="BA44" s="78">
        <f>COUNTIF($N44:$AQ44,"i")</f>
        <v>0</v>
      </c>
      <c r="BB44" s="78">
        <f>COUNTIF($N44:$AQ44,"j")</f>
        <v>0</v>
      </c>
      <c r="BC44" s="78">
        <f>COUNTIF($N44:$AQ44,"k")</f>
        <v>0</v>
      </c>
      <c r="BD44" s="78">
        <f>COUNTIF($N44:$AQ44,"l")</f>
        <v>0</v>
      </c>
      <c r="BE44" s="78">
        <f>COUNTIF($N44:$AQ44,"m")</f>
        <v>0</v>
      </c>
      <c r="BF44" s="78">
        <f>COUNTIF($N44:$AQ44,"n")</f>
        <v>0</v>
      </c>
      <c r="BG44" s="78">
        <f>COUNTIF($N44:$AQ44,"o")</f>
        <v>0</v>
      </c>
      <c r="BH44" s="78" t="str">
        <f t="shared" ref="BH44:BH45" si="59">IF(AS44&gt;0,($J44*AS44*$F$14),"0")</f>
        <v>0</v>
      </c>
      <c r="BI44" s="78" t="str">
        <f t="shared" ref="BI44:BI45" si="60">IF(AT44&gt;0,($J44*AT44*$F$15),"0")</f>
        <v>0</v>
      </c>
      <c r="BJ44" s="78" t="str">
        <f t="shared" ref="BJ44:BJ45" si="61">IF(AU44&gt;0,($J44*AU44*$F$16),"0")</f>
        <v>0</v>
      </c>
      <c r="BK44" s="78" t="str">
        <f t="shared" ref="BK44:BK45" si="62">IF(AV44&gt;0,($J44*AV44*$F$17),"0")</f>
        <v>0</v>
      </c>
      <c r="BL44" s="78" t="str">
        <f t="shared" ref="BL44:BL45" si="63">IF(AW44&gt;0,($J44*AW44*$F$17),"0")</f>
        <v>0</v>
      </c>
      <c r="BM44" s="78" t="str">
        <f t="shared" ref="BM44:BM45" si="64">IF(AX44&gt;0,($J44*AX44*$F$19),"0")</f>
        <v>0</v>
      </c>
      <c r="BN44" s="78" t="str">
        <f t="shared" ref="BN44:BN45" si="65">IF(AY44&gt;0,($J44*AY44*$F$20),"0")</f>
        <v>0</v>
      </c>
      <c r="BO44" s="78" t="str">
        <f t="shared" ref="BO44:BO45" si="66">IF(AZ44&gt;0,($J44*AZ44*$F$21),"0")</f>
        <v>0</v>
      </c>
      <c r="BP44" s="78" t="str">
        <f t="shared" ref="BP44:BP45" si="67">IF(BA44&gt;0,($J44*BA44*$F$22),"0")</f>
        <v>0</v>
      </c>
      <c r="BQ44" s="78" t="str">
        <f t="shared" ref="BQ44:BQ45" si="68">IF(BB44&gt;0,($J44*BB44*$F$23),"0")</f>
        <v>0</v>
      </c>
      <c r="BR44" s="78" t="str">
        <f t="shared" ref="BR44:BR45" si="69">IF(BC44&gt;0,($J44*BC44*$F$24),"0")</f>
        <v>0</v>
      </c>
      <c r="BS44" s="78" t="str">
        <f t="shared" ref="BS44:BS45" si="70">IF(BD44&gt;0,($J44*BD44*$F$25),"0")</f>
        <v>0</v>
      </c>
      <c r="BT44" s="78" t="str">
        <f t="shared" ref="BT44:BT45" si="71">IF(BE44&gt;0,($J44*BE44*$F$26),"0")</f>
        <v>0</v>
      </c>
      <c r="BU44" s="78" t="str">
        <f t="shared" ref="BU44:BU45" si="72">IF(BF44&gt;0,($J44*BF44*$F$27),"0")</f>
        <v>0</v>
      </c>
      <c r="BV44" s="78" t="str">
        <f t="shared" ref="BV44:BV45" si="73">IF(BG44&gt;0,($J44*BG44*$F$28),"0")</f>
        <v>0</v>
      </c>
      <c r="BY44" s="129"/>
    </row>
    <row r="45" spans="1:77" ht="20.100000000000001" customHeight="1" thickBot="1" x14ac:dyDescent="0.35">
      <c r="A45" s="54"/>
      <c r="B45" s="143" t="s">
        <v>66</v>
      </c>
      <c r="C45" s="143">
        <v>0.3743055555555555</v>
      </c>
      <c r="D45" s="151" t="s">
        <v>295</v>
      </c>
      <c r="E45" s="151" t="s">
        <v>296</v>
      </c>
      <c r="F45" s="151" t="s">
        <v>301</v>
      </c>
      <c r="G45" s="151" t="s">
        <v>302</v>
      </c>
      <c r="H45" s="152" t="s">
        <v>303</v>
      </c>
      <c r="I45" s="153">
        <v>176</v>
      </c>
      <c r="J45" s="153">
        <f>$I45*'Campaign Total'!$F$46</f>
        <v>167.2</v>
      </c>
      <c r="K45" s="165">
        <f t="shared" ref="K45" si="74">SUM(AS45:BG45)</f>
        <v>0</v>
      </c>
      <c r="L45" s="166">
        <f t="shared" ref="L45" si="75">SUM(BH45:BV45)</f>
        <v>0</v>
      </c>
      <c r="M45" s="167"/>
      <c r="N45" s="70"/>
      <c r="O45" s="69"/>
      <c r="P45" s="69"/>
      <c r="Q45" s="70"/>
      <c r="R45" s="70"/>
      <c r="S45" s="70"/>
      <c r="T45" s="70"/>
      <c r="U45" s="70"/>
      <c r="V45" s="69"/>
      <c r="W45" s="69"/>
      <c r="X45" s="70"/>
      <c r="Y45" s="70"/>
      <c r="Z45" s="70"/>
      <c r="AA45" s="70"/>
      <c r="AB45" s="70"/>
      <c r="AC45" s="69"/>
      <c r="AD45" s="69"/>
      <c r="AE45" s="70"/>
      <c r="AF45" s="70"/>
      <c r="AG45" s="70"/>
      <c r="AH45" s="70"/>
      <c r="AI45" s="70"/>
      <c r="AJ45" s="69"/>
      <c r="AK45" s="69"/>
      <c r="AL45" s="70"/>
      <c r="AM45" s="70"/>
      <c r="AN45" s="70"/>
      <c r="AO45" s="70"/>
      <c r="AP45" s="70"/>
      <c r="AQ45" s="69"/>
      <c r="AR45" s="89"/>
      <c r="AS45" s="78">
        <f>COUNTIF($N45:$AQ45,"a")</f>
        <v>0</v>
      </c>
      <c r="AT45" s="78">
        <f>COUNTIF($N45:$AQ45,"b")</f>
        <v>0</v>
      </c>
      <c r="AU45" s="78">
        <f>COUNTIF($N45:$AQ45,"c")</f>
        <v>0</v>
      </c>
      <c r="AV45" s="78">
        <f>COUNTIF($N45:$AQ45,"d")</f>
        <v>0</v>
      </c>
      <c r="AW45" s="78">
        <f>COUNTIF($N45:$AQ45,"e")</f>
        <v>0</v>
      </c>
      <c r="AX45" s="78">
        <f>COUNTIF($N45:$AQ45,"f")</f>
        <v>0</v>
      </c>
      <c r="AY45" s="78">
        <f>COUNTIF($N45:$AQ45,"g")</f>
        <v>0</v>
      </c>
      <c r="AZ45" s="78">
        <f>COUNTIF($N45:$AQ45,"h")</f>
        <v>0</v>
      </c>
      <c r="BA45" s="78">
        <f>COUNTIF($N45:$AQ45,"i")</f>
        <v>0</v>
      </c>
      <c r="BB45" s="78">
        <f>COUNTIF($N45:$AQ45,"j")</f>
        <v>0</v>
      </c>
      <c r="BC45" s="78">
        <f>COUNTIF($N45:$AQ45,"k")</f>
        <v>0</v>
      </c>
      <c r="BD45" s="78">
        <f>COUNTIF($N45:$AQ45,"l")</f>
        <v>0</v>
      </c>
      <c r="BE45" s="78">
        <f>COUNTIF($N45:$AQ45,"m")</f>
        <v>0</v>
      </c>
      <c r="BF45" s="78">
        <f>COUNTIF($N45:$AQ45,"n")</f>
        <v>0</v>
      </c>
      <c r="BG45" s="78">
        <f>COUNTIF($N45:$AQ45,"o")</f>
        <v>0</v>
      </c>
      <c r="BH45" s="78" t="str">
        <f t="shared" si="59"/>
        <v>0</v>
      </c>
      <c r="BI45" s="78" t="str">
        <f t="shared" si="60"/>
        <v>0</v>
      </c>
      <c r="BJ45" s="78" t="str">
        <f t="shared" si="61"/>
        <v>0</v>
      </c>
      <c r="BK45" s="78" t="str">
        <f t="shared" si="62"/>
        <v>0</v>
      </c>
      <c r="BL45" s="78" t="str">
        <f t="shared" si="63"/>
        <v>0</v>
      </c>
      <c r="BM45" s="78" t="str">
        <f t="shared" si="64"/>
        <v>0</v>
      </c>
      <c r="BN45" s="78" t="str">
        <f t="shared" si="65"/>
        <v>0</v>
      </c>
      <c r="BO45" s="78" t="str">
        <f t="shared" si="66"/>
        <v>0</v>
      </c>
      <c r="BP45" s="78" t="str">
        <f t="shared" si="67"/>
        <v>0</v>
      </c>
      <c r="BQ45" s="78" t="str">
        <f t="shared" si="68"/>
        <v>0</v>
      </c>
      <c r="BR45" s="78" t="str">
        <f t="shared" si="69"/>
        <v>0</v>
      </c>
      <c r="BS45" s="78" t="str">
        <f t="shared" si="70"/>
        <v>0</v>
      </c>
      <c r="BT45" s="78" t="str">
        <f t="shared" si="71"/>
        <v>0</v>
      </c>
      <c r="BU45" s="78" t="str">
        <f t="shared" si="72"/>
        <v>0</v>
      </c>
      <c r="BV45" s="78" t="str">
        <f t="shared" si="73"/>
        <v>0</v>
      </c>
      <c r="BY45" s="129"/>
    </row>
    <row r="46" spans="1:77" ht="20.100000000000001" customHeight="1" thickBot="1" x14ac:dyDescent="0.35">
      <c r="A46" s="55"/>
      <c r="B46" s="141" t="s">
        <v>65</v>
      </c>
      <c r="C46" s="141">
        <v>0.375</v>
      </c>
      <c r="D46" s="192" t="s">
        <v>327</v>
      </c>
      <c r="E46" s="193"/>
      <c r="F46" s="193"/>
      <c r="G46" s="193"/>
      <c r="H46" s="194"/>
      <c r="I46" s="150"/>
      <c r="J46" s="150"/>
      <c r="K46" s="165"/>
      <c r="L46" s="166"/>
      <c r="M46" s="167"/>
      <c r="N46" s="68"/>
      <c r="O46" s="69"/>
      <c r="P46" s="69"/>
      <c r="Q46" s="68"/>
      <c r="R46" s="68"/>
      <c r="S46" s="68"/>
      <c r="T46" s="68"/>
      <c r="U46" s="68"/>
      <c r="V46" s="69"/>
      <c r="W46" s="69"/>
      <c r="X46" s="68"/>
      <c r="Y46" s="68"/>
      <c r="Z46" s="68"/>
      <c r="AA46" s="68"/>
      <c r="AB46" s="68"/>
      <c r="AC46" s="69"/>
      <c r="AD46" s="69"/>
      <c r="AE46" s="68"/>
      <c r="AF46" s="68"/>
      <c r="AG46" s="68"/>
      <c r="AH46" s="68"/>
      <c r="AI46" s="68"/>
      <c r="AJ46" s="69"/>
      <c r="AK46" s="69"/>
      <c r="AL46" s="68"/>
      <c r="AM46" s="68"/>
      <c r="AN46" s="68"/>
      <c r="AO46" s="68"/>
      <c r="AP46" s="68"/>
      <c r="AQ46" s="69"/>
      <c r="AR46" s="89"/>
      <c r="AS46" s="78">
        <f>COUNTIF($N46:$AQ46,"a")</f>
        <v>0</v>
      </c>
      <c r="AT46" s="78">
        <f>COUNTIF($N46:$AQ46,"b")</f>
        <v>0</v>
      </c>
      <c r="AU46" s="78">
        <f>COUNTIF($N46:$AQ46,"c")</f>
        <v>0</v>
      </c>
      <c r="AV46" s="78">
        <f>COUNTIF($N46:$AQ46,"d")</f>
        <v>0</v>
      </c>
      <c r="AW46" s="78">
        <f>COUNTIF($N46:$AQ46,"e")</f>
        <v>0</v>
      </c>
      <c r="AX46" s="78">
        <f>COUNTIF($N46:$AQ46,"f")</f>
        <v>0</v>
      </c>
      <c r="AY46" s="78">
        <f>COUNTIF($N46:$AQ46,"g")</f>
        <v>0</v>
      </c>
      <c r="AZ46" s="78">
        <f>COUNTIF($N46:$AQ46,"h")</f>
        <v>0</v>
      </c>
      <c r="BA46" s="78">
        <f>COUNTIF($N46:$AQ46,"i")</f>
        <v>0</v>
      </c>
      <c r="BB46" s="78">
        <f>COUNTIF($N46:$AQ46,"j")</f>
        <v>0</v>
      </c>
      <c r="BC46" s="78">
        <f>COUNTIF($N46:$AQ46,"k")</f>
        <v>0</v>
      </c>
      <c r="BD46" s="78">
        <f>COUNTIF($N46:$AQ46,"l")</f>
        <v>0</v>
      </c>
      <c r="BE46" s="78">
        <f>COUNTIF($N46:$AQ46,"m")</f>
        <v>0</v>
      </c>
      <c r="BF46" s="78">
        <f>COUNTIF($N46:$AQ46,"n")</f>
        <v>0</v>
      </c>
      <c r="BG46" s="78">
        <f>COUNTIF($N46:$AQ46,"o")</f>
        <v>0</v>
      </c>
      <c r="BH46" s="78" t="str">
        <f t="shared" ref="BH46" si="76">IF(AS46&gt;0,($J46*AS46*$F$14),"0")</f>
        <v>0</v>
      </c>
      <c r="BI46" s="78" t="str">
        <f t="shared" ref="BI46" si="77">IF(AT46&gt;0,($J46*AT46*$F$15),"0")</f>
        <v>0</v>
      </c>
      <c r="BJ46" s="78" t="str">
        <f t="shared" ref="BJ46" si="78">IF(AU46&gt;0,($J46*AU46*$F$16),"0")</f>
        <v>0</v>
      </c>
      <c r="BK46" s="78" t="str">
        <f t="shared" ref="BK46" si="79">IF(AV46&gt;0,($J46*AV46*$F$17),"0")</f>
        <v>0</v>
      </c>
      <c r="BL46" s="78" t="str">
        <f t="shared" ref="BL46" si="80">IF(AW46&gt;0,($J46*AW46*$F$17),"0")</f>
        <v>0</v>
      </c>
      <c r="BM46" s="78" t="str">
        <f t="shared" ref="BM46" si="81">IF(AX46&gt;0,($J46*AX46*$F$19),"0")</f>
        <v>0</v>
      </c>
      <c r="BN46" s="78" t="str">
        <f t="shared" ref="BN46" si="82">IF(AY46&gt;0,($J46*AY46*$F$20),"0")</f>
        <v>0</v>
      </c>
      <c r="BO46" s="78" t="str">
        <f t="shared" ref="BO46" si="83">IF(AZ46&gt;0,($J46*AZ46*$F$21),"0")</f>
        <v>0</v>
      </c>
      <c r="BP46" s="78" t="str">
        <f t="shared" ref="BP46" si="84">IF(BA46&gt;0,($J46*BA46*$F$22),"0")</f>
        <v>0</v>
      </c>
      <c r="BQ46" s="78" t="str">
        <f t="shared" ref="BQ46" si="85">IF(BB46&gt;0,($J46*BB46*$F$23),"0")</f>
        <v>0</v>
      </c>
      <c r="BR46" s="78" t="str">
        <f t="shared" ref="BR46" si="86">IF(BC46&gt;0,($J46*BC46*$F$24),"0")</f>
        <v>0</v>
      </c>
      <c r="BS46" s="78" t="str">
        <f t="shared" ref="BS46" si="87">IF(BD46&gt;0,($J46*BD46*$F$25),"0")</f>
        <v>0</v>
      </c>
      <c r="BT46" s="78" t="str">
        <f t="shared" ref="BT46" si="88">IF(BE46&gt;0,($J46*BE46*$F$26),"0")</f>
        <v>0</v>
      </c>
      <c r="BU46" s="78" t="str">
        <f t="shared" ref="BU46" si="89">IF(BF46&gt;0,($J46*BF46*$F$27),"0")</f>
        <v>0</v>
      </c>
      <c r="BV46" s="78" t="str">
        <f t="shared" ref="BV46" si="90">IF(BG46&gt;0,($J46*BG46*$F$28),"0")</f>
        <v>0</v>
      </c>
      <c r="BY46" s="129"/>
    </row>
    <row r="47" spans="1:77" ht="20.100000000000001" customHeight="1" thickBot="1" x14ac:dyDescent="0.35">
      <c r="A47" s="54"/>
      <c r="B47" s="143" t="s">
        <v>66</v>
      </c>
      <c r="C47" s="143">
        <v>0.39513888888888887</v>
      </c>
      <c r="D47" s="151" t="s">
        <v>134</v>
      </c>
      <c r="E47" s="151" t="s">
        <v>155</v>
      </c>
      <c r="F47" s="151" t="s">
        <v>176</v>
      </c>
      <c r="G47" s="151" t="s">
        <v>197</v>
      </c>
      <c r="H47" s="152" t="s">
        <v>218</v>
      </c>
      <c r="I47" s="153">
        <v>166</v>
      </c>
      <c r="J47" s="153">
        <f>$I47*'Campaign Total'!$F$46</f>
        <v>157.69999999999999</v>
      </c>
      <c r="K47" s="165">
        <f t="shared" si="23"/>
        <v>0</v>
      </c>
      <c r="L47" s="166">
        <f t="shared" si="24"/>
        <v>0</v>
      </c>
      <c r="M47" s="167"/>
      <c r="N47" s="70"/>
      <c r="O47" s="69"/>
      <c r="P47" s="69"/>
      <c r="Q47" s="70"/>
      <c r="R47" s="70"/>
      <c r="S47" s="70"/>
      <c r="T47" s="70"/>
      <c r="U47" s="70"/>
      <c r="V47" s="69"/>
      <c r="W47" s="69"/>
      <c r="X47" s="70"/>
      <c r="Y47" s="70"/>
      <c r="Z47" s="70"/>
      <c r="AA47" s="70"/>
      <c r="AB47" s="70"/>
      <c r="AC47" s="69"/>
      <c r="AD47" s="69"/>
      <c r="AE47" s="70"/>
      <c r="AF47" s="70"/>
      <c r="AG47" s="70"/>
      <c r="AH47" s="70"/>
      <c r="AI47" s="70"/>
      <c r="AJ47" s="69"/>
      <c r="AK47" s="69"/>
      <c r="AL47" s="70"/>
      <c r="AM47" s="70"/>
      <c r="AN47" s="70"/>
      <c r="AO47" s="70"/>
      <c r="AP47" s="70"/>
      <c r="AQ47" s="69"/>
      <c r="AR47" s="89"/>
      <c r="AS47" s="78">
        <f>COUNTIF($N47:$AQ47,"a")</f>
        <v>0</v>
      </c>
      <c r="AT47" s="78">
        <f>COUNTIF($N47:$AQ47,"b")</f>
        <v>0</v>
      </c>
      <c r="AU47" s="78">
        <f>COUNTIF($N47:$AQ47,"c")</f>
        <v>0</v>
      </c>
      <c r="AV47" s="78">
        <f>COUNTIF($N47:$AQ47,"d")</f>
        <v>0</v>
      </c>
      <c r="AW47" s="78">
        <f>COUNTIF($N47:$AQ47,"e")</f>
        <v>0</v>
      </c>
      <c r="AX47" s="78">
        <f>COUNTIF($N47:$AQ47,"f")</f>
        <v>0</v>
      </c>
      <c r="AY47" s="78">
        <f>COUNTIF($N47:$AQ47,"g")</f>
        <v>0</v>
      </c>
      <c r="AZ47" s="78">
        <f>COUNTIF($N47:$AQ47,"h")</f>
        <v>0</v>
      </c>
      <c r="BA47" s="78">
        <f>COUNTIF($N47:$AQ47,"i")</f>
        <v>0</v>
      </c>
      <c r="BB47" s="78">
        <f>COUNTIF($N47:$AQ47,"j")</f>
        <v>0</v>
      </c>
      <c r="BC47" s="78">
        <f>COUNTIF($N47:$AQ47,"k")</f>
        <v>0</v>
      </c>
      <c r="BD47" s="78">
        <f>COUNTIF($N47:$AQ47,"l")</f>
        <v>0</v>
      </c>
      <c r="BE47" s="78">
        <f>COUNTIF($N47:$AQ47,"m")</f>
        <v>0</v>
      </c>
      <c r="BF47" s="78">
        <f>COUNTIF($N47:$AQ47,"n")</f>
        <v>0</v>
      </c>
      <c r="BG47" s="78">
        <f>COUNTIF($N47:$AQ47,"o")</f>
        <v>0</v>
      </c>
      <c r="BH47" s="78" t="str">
        <f t="shared" si="8"/>
        <v>0</v>
      </c>
      <c r="BI47" s="78" t="str">
        <f t="shared" si="9"/>
        <v>0</v>
      </c>
      <c r="BJ47" s="78" t="str">
        <f t="shared" si="10"/>
        <v>0</v>
      </c>
      <c r="BK47" s="78" t="str">
        <f t="shared" si="11"/>
        <v>0</v>
      </c>
      <c r="BL47" s="78" t="str">
        <f t="shared" si="12"/>
        <v>0</v>
      </c>
      <c r="BM47" s="78" t="str">
        <f t="shared" si="13"/>
        <v>0</v>
      </c>
      <c r="BN47" s="78" t="str">
        <f t="shared" si="14"/>
        <v>0</v>
      </c>
      <c r="BO47" s="78" t="str">
        <f t="shared" si="15"/>
        <v>0</v>
      </c>
      <c r="BP47" s="78" t="str">
        <f t="shared" si="16"/>
        <v>0</v>
      </c>
      <c r="BQ47" s="78" t="str">
        <f t="shared" si="17"/>
        <v>0</v>
      </c>
      <c r="BR47" s="78" t="str">
        <f t="shared" si="18"/>
        <v>0</v>
      </c>
      <c r="BS47" s="78" t="str">
        <f t="shared" si="19"/>
        <v>0</v>
      </c>
      <c r="BT47" s="78" t="str">
        <f t="shared" si="20"/>
        <v>0</v>
      </c>
      <c r="BU47" s="78" t="str">
        <f t="shared" si="21"/>
        <v>0</v>
      </c>
      <c r="BV47" s="78" t="str">
        <f t="shared" si="22"/>
        <v>0</v>
      </c>
      <c r="BY47" s="129"/>
    </row>
    <row r="48" spans="1:77" ht="20.100000000000001" customHeight="1" thickTop="1" thickBot="1" x14ac:dyDescent="0.35">
      <c r="A48" s="55"/>
      <c r="B48" s="141" t="s">
        <v>65</v>
      </c>
      <c r="C48" s="141">
        <v>0.39583333333333331</v>
      </c>
      <c r="D48" s="202" t="s">
        <v>342</v>
      </c>
      <c r="E48" s="203"/>
      <c r="F48" s="203"/>
      <c r="G48" s="203"/>
      <c r="H48" s="204"/>
      <c r="I48" s="150"/>
      <c r="J48" s="150"/>
      <c r="K48" s="165"/>
      <c r="L48" s="166"/>
      <c r="M48" s="167"/>
      <c r="N48" s="68"/>
      <c r="O48" s="69"/>
      <c r="P48" s="69"/>
      <c r="Q48" s="68"/>
      <c r="R48" s="68"/>
      <c r="S48" s="68"/>
      <c r="T48" s="68"/>
      <c r="U48" s="68"/>
      <c r="V48" s="69"/>
      <c r="W48" s="69"/>
      <c r="X48" s="68"/>
      <c r="Y48" s="68"/>
      <c r="Z48" s="68"/>
      <c r="AA48" s="68"/>
      <c r="AB48" s="68"/>
      <c r="AC48" s="69"/>
      <c r="AD48" s="69"/>
      <c r="AE48" s="68"/>
      <c r="AF48" s="68"/>
      <c r="AG48" s="68"/>
      <c r="AH48" s="68"/>
      <c r="AI48" s="68"/>
      <c r="AJ48" s="69"/>
      <c r="AK48" s="69"/>
      <c r="AL48" s="68"/>
      <c r="AM48" s="68"/>
      <c r="AN48" s="68"/>
      <c r="AO48" s="68"/>
      <c r="AP48" s="68"/>
      <c r="AQ48" s="69"/>
      <c r="AR48" s="89"/>
      <c r="AS48" s="78">
        <f>COUNTIF($N48:$AQ48,"a")</f>
        <v>0</v>
      </c>
      <c r="AT48" s="78">
        <f>COUNTIF($N48:$AQ48,"b")</f>
        <v>0</v>
      </c>
      <c r="AU48" s="78">
        <f>COUNTIF($N48:$AQ48,"c")</f>
        <v>0</v>
      </c>
      <c r="AV48" s="78">
        <f>COUNTIF($N48:$AQ48,"d")</f>
        <v>0</v>
      </c>
      <c r="AW48" s="78">
        <f>COUNTIF($N48:$AQ48,"e")</f>
        <v>0</v>
      </c>
      <c r="AX48" s="78">
        <f>COUNTIF($N48:$AQ48,"f")</f>
        <v>0</v>
      </c>
      <c r="AY48" s="78">
        <f>COUNTIF($N48:$AQ48,"g")</f>
        <v>0</v>
      </c>
      <c r="AZ48" s="78">
        <f>COUNTIF($N48:$AQ48,"h")</f>
        <v>0</v>
      </c>
      <c r="BA48" s="78">
        <f>COUNTIF($N48:$AQ48,"i")</f>
        <v>0</v>
      </c>
      <c r="BB48" s="78">
        <f>COUNTIF($N48:$AQ48,"j")</f>
        <v>0</v>
      </c>
      <c r="BC48" s="78">
        <f>COUNTIF($N48:$AQ48,"k")</f>
        <v>0</v>
      </c>
      <c r="BD48" s="78">
        <f>COUNTIF($N48:$AQ48,"l")</f>
        <v>0</v>
      </c>
      <c r="BE48" s="78">
        <f>COUNTIF($N48:$AQ48,"m")</f>
        <v>0</v>
      </c>
      <c r="BF48" s="78">
        <f>COUNTIF($N48:$AQ48,"n")</f>
        <v>0</v>
      </c>
      <c r="BG48" s="78">
        <f>COUNTIF($N48:$AQ48,"o")</f>
        <v>0</v>
      </c>
      <c r="BH48" s="78" t="str">
        <f t="shared" si="8"/>
        <v>0</v>
      </c>
      <c r="BI48" s="78" t="str">
        <f t="shared" si="9"/>
        <v>0</v>
      </c>
      <c r="BJ48" s="78" t="str">
        <f t="shared" si="10"/>
        <v>0</v>
      </c>
      <c r="BK48" s="78" t="str">
        <f t="shared" si="11"/>
        <v>0</v>
      </c>
      <c r="BL48" s="78" t="str">
        <f t="shared" si="12"/>
        <v>0</v>
      </c>
      <c r="BM48" s="78" t="str">
        <f t="shared" si="13"/>
        <v>0</v>
      </c>
      <c r="BN48" s="78" t="str">
        <f t="shared" si="14"/>
        <v>0</v>
      </c>
      <c r="BO48" s="78" t="str">
        <f t="shared" si="15"/>
        <v>0</v>
      </c>
      <c r="BP48" s="78" t="str">
        <f t="shared" si="16"/>
        <v>0</v>
      </c>
      <c r="BQ48" s="78" t="str">
        <f t="shared" si="17"/>
        <v>0</v>
      </c>
      <c r="BR48" s="78" t="str">
        <f t="shared" si="18"/>
        <v>0</v>
      </c>
      <c r="BS48" s="78" t="str">
        <f t="shared" si="19"/>
        <v>0</v>
      </c>
      <c r="BT48" s="78" t="str">
        <f t="shared" si="20"/>
        <v>0</v>
      </c>
      <c r="BU48" s="78" t="str">
        <f t="shared" si="21"/>
        <v>0</v>
      </c>
      <c r="BV48" s="78" t="str">
        <f t="shared" si="22"/>
        <v>0</v>
      </c>
      <c r="BY48" s="129"/>
    </row>
    <row r="49" spans="1:77" s="130" customFormat="1" ht="20.100000000000001" customHeight="1" thickBot="1" x14ac:dyDescent="0.35">
      <c r="A49" s="54"/>
      <c r="B49" s="143" t="s">
        <v>66</v>
      </c>
      <c r="C49" s="143">
        <v>0.4368055555555555</v>
      </c>
      <c r="D49" s="151" t="s">
        <v>135</v>
      </c>
      <c r="E49" s="151" t="s">
        <v>156</v>
      </c>
      <c r="F49" s="151" t="s">
        <v>177</v>
      </c>
      <c r="G49" s="151" t="s">
        <v>198</v>
      </c>
      <c r="H49" s="152" t="s">
        <v>219</v>
      </c>
      <c r="I49" s="153">
        <v>156</v>
      </c>
      <c r="J49" s="153">
        <f>$I49*'Campaign Total'!$F$46</f>
        <v>148.19999999999999</v>
      </c>
      <c r="K49" s="165">
        <f t="shared" ref="K49" si="91">SUM(AS49:BG49)</f>
        <v>0</v>
      </c>
      <c r="L49" s="166">
        <f t="shared" ref="L49" si="92">SUM(BH49:BV49)</f>
        <v>0</v>
      </c>
      <c r="M49" s="167"/>
      <c r="N49" s="131"/>
      <c r="O49" s="132"/>
      <c r="P49" s="132"/>
      <c r="Q49" s="131"/>
      <c r="R49" s="131"/>
      <c r="S49" s="131"/>
      <c r="T49" s="131"/>
      <c r="U49" s="131"/>
      <c r="V49" s="132"/>
      <c r="W49" s="132"/>
      <c r="X49" s="131"/>
      <c r="Y49" s="131"/>
      <c r="Z49" s="131"/>
      <c r="AA49" s="131"/>
      <c r="AB49" s="131"/>
      <c r="AC49" s="132"/>
      <c r="AD49" s="132"/>
      <c r="AE49" s="131"/>
      <c r="AF49" s="131"/>
      <c r="AG49" s="131"/>
      <c r="AH49" s="131"/>
      <c r="AI49" s="131"/>
      <c r="AJ49" s="132"/>
      <c r="AK49" s="132"/>
      <c r="AL49" s="131"/>
      <c r="AM49" s="131"/>
      <c r="AN49" s="131"/>
      <c r="AO49" s="131"/>
      <c r="AP49" s="131"/>
      <c r="AQ49" s="132"/>
      <c r="AS49" s="133">
        <f>COUNTIF($N49:$AQ49,"a")</f>
        <v>0</v>
      </c>
      <c r="AT49" s="133">
        <f>COUNTIF($N49:$AQ49,"b")</f>
        <v>0</v>
      </c>
      <c r="AU49" s="133">
        <f>COUNTIF($N49:$AQ49,"c")</f>
        <v>0</v>
      </c>
      <c r="AV49" s="133">
        <f>COUNTIF($N49:$AQ49,"d")</f>
        <v>0</v>
      </c>
      <c r="AW49" s="133">
        <f>COUNTIF($N49:$AQ49,"e")</f>
        <v>0</v>
      </c>
      <c r="AX49" s="133">
        <f>COUNTIF($N49:$AQ49,"f")</f>
        <v>0</v>
      </c>
      <c r="AY49" s="133">
        <f>COUNTIF($N49:$AQ49,"g")</f>
        <v>0</v>
      </c>
      <c r="AZ49" s="133">
        <f>COUNTIF($N49:$AQ49,"h")</f>
        <v>0</v>
      </c>
      <c r="BA49" s="133">
        <f>COUNTIF($N49:$AQ49,"i")</f>
        <v>0</v>
      </c>
      <c r="BB49" s="133">
        <f>COUNTIF($N49:$AQ49,"j")</f>
        <v>0</v>
      </c>
      <c r="BC49" s="133">
        <f>COUNTIF($N49:$AQ49,"k")</f>
        <v>0</v>
      </c>
      <c r="BD49" s="133">
        <f>COUNTIF($N49:$AQ49,"l")</f>
        <v>0</v>
      </c>
      <c r="BE49" s="133">
        <f>COUNTIF($N49:$AQ49,"m")</f>
        <v>0</v>
      </c>
      <c r="BF49" s="133">
        <f>COUNTIF($N49:$AQ49,"n")</f>
        <v>0</v>
      </c>
      <c r="BG49" s="133">
        <f>COUNTIF($N49:$AQ49,"o")</f>
        <v>0</v>
      </c>
      <c r="BH49" s="133" t="str">
        <f t="shared" ref="BH49" si="93">IF(AS49&gt;0,($J49*AS49*$F$14),"0")</f>
        <v>0</v>
      </c>
      <c r="BI49" s="133" t="str">
        <f t="shared" ref="BI49" si="94">IF(AT49&gt;0,($J49*AT49*$F$15),"0")</f>
        <v>0</v>
      </c>
      <c r="BJ49" s="133" t="str">
        <f t="shared" ref="BJ49" si="95">IF(AU49&gt;0,($J49*AU49*$F$16),"0")</f>
        <v>0</v>
      </c>
      <c r="BK49" s="133" t="str">
        <f t="shared" ref="BK49" si="96">IF(AV49&gt;0,($J49*AV49*$F$17),"0")</f>
        <v>0</v>
      </c>
      <c r="BL49" s="133" t="str">
        <f t="shared" ref="BL49" si="97">IF(AW49&gt;0,($J49*AW49*$F$17),"0")</f>
        <v>0</v>
      </c>
      <c r="BM49" s="133" t="str">
        <f t="shared" ref="BM49" si="98">IF(AX49&gt;0,($J49*AX49*$F$19),"0")</f>
        <v>0</v>
      </c>
      <c r="BN49" s="133" t="str">
        <f t="shared" ref="BN49" si="99">IF(AY49&gt;0,($J49*AY49*$F$20),"0")</f>
        <v>0</v>
      </c>
      <c r="BO49" s="133" t="str">
        <f t="shared" ref="BO49" si="100">IF(AZ49&gt;0,($J49*AZ49*$F$21),"0")</f>
        <v>0</v>
      </c>
      <c r="BP49" s="133" t="str">
        <f t="shared" ref="BP49" si="101">IF(BA49&gt;0,($J49*BA49*$F$22),"0")</f>
        <v>0</v>
      </c>
      <c r="BQ49" s="133" t="str">
        <f t="shared" ref="BQ49" si="102">IF(BB49&gt;0,($J49*BB49*$F$23),"0")</f>
        <v>0</v>
      </c>
      <c r="BR49" s="133" t="str">
        <f t="shared" ref="BR49" si="103">IF(BC49&gt;0,($J49*BC49*$F$24),"0")</f>
        <v>0</v>
      </c>
      <c r="BS49" s="133" t="str">
        <f t="shared" ref="BS49" si="104">IF(BD49&gt;0,($J49*BD49*$F$25),"0")</f>
        <v>0</v>
      </c>
      <c r="BT49" s="133" t="str">
        <f t="shared" ref="BT49" si="105">IF(BE49&gt;0,($J49*BE49*$F$26),"0")</f>
        <v>0</v>
      </c>
      <c r="BU49" s="133" t="str">
        <f t="shared" ref="BU49" si="106">IF(BF49&gt;0,($J49*BF49*$F$27),"0")</f>
        <v>0</v>
      </c>
      <c r="BV49" s="133" t="str">
        <f t="shared" ref="BV49" si="107">IF(BG49&gt;0,($J49*BG49*$F$28),"0")</f>
        <v>0</v>
      </c>
      <c r="BY49" s="134"/>
    </row>
    <row r="50" spans="1:77" ht="20.100000000000001" customHeight="1" thickBot="1" x14ac:dyDescent="0.35">
      <c r="A50" s="54"/>
      <c r="B50" s="141" t="s">
        <v>65</v>
      </c>
      <c r="C50" s="141">
        <v>0.4375</v>
      </c>
      <c r="D50" s="192" t="s">
        <v>327</v>
      </c>
      <c r="E50" s="193"/>
      <c r="F50" s="193"/>
      <c r="G50" s="193"/>
      <c r="H50" s="194"/>
      <c r="I50" s="154"/>
      <c r="J50" s="154"/>
      <c r="K50" s="165"/>
      <c r="L50" s="166"/>
      <c r="M50" s="167"/>
      <c r="N50" s="68"/>
      <c r="O50" s="69"/>
      <c r="P50" s="69"/>
      <c r="Q50" s="68"/>
      <c r="R50" s="68"/>
      <c r="S50" s="68"/>
      <c r="T50" s="68"/>
      <c r="U50" s="68"/>
      <c r="V50" s="69"/>
      <c r="W50" s="69"/>
      <c r="X50" s="68"/>
      <c r="Y50" s="68"/>
      <c r="Z50" s="68"/>
      <c r="AA50" s="68"/>
      <c r="AB50" s="68"/>
      <c r="AC50" s="69"/>
      <c r="AD50" s="69"/>
      <c r="AE50" s="68"/>
      <c r="AF50" s="68"/>
      <c r="AG50" s="68"/>
      <c r="AH50" s="68"/>
      <c r="AI50" s="68"/>
      <c r="AJ50" s="69"/>
      <c r="AK50" s="69"/>
      <c r="AL50" s="68"/>
      <c r="AM50" s="68"/>
      <c r="AN50" s="68"/>
      <c r="AO50" s="68"/>
      <c r="AP50" s="68"/>
      <c r="AQ50" s="69"/>
      <c r="AR50" s="89"/>
      <c r="AS50" s="78">
        <f>COUNTIF($N50:$AQ50,"a")</f>
        <v>0</v>
      </c>
      <c r="AT50" s="78">
        <f>COUNTIF($N50:$AQ50,"b")</f>
        <v>0</v>
      </c>
      <c r="AU50" s="78">
        <f>COUNTIF($N50:$AQ50,"c")</f>
        <v>0</v>
      </c>
      <c r="AV50" s="78">
        <f>COUNTIF($N50:$AQ50,"d")</f>
        <v>0</v>
      </c>
      <c r="AW50" s="78">
        <f>COUNTIF($N50:$AQ50,"e")</f>
        <v>0</v>
      </c>
      <c r="AX50" s="78">
        <f>COUNTIF($N50:$AQ50,"f")</f>
        <v>0</v>
      </c>
      <c r="AY50" s="78">
        <f>COUNTIF($N50:$AQ50,"g")</f>
        <v>0</v>
      </c>
      <c r="AZ50" s="78">
        <f>COUNTIF($N50:$AQ50,"h")</f>
        <v>0</v>
      </c>
      <c r="BA50" s="78">
        <f>COUNTIF($N50:$AQ50,"i")</f>
        <v>0</v>
      </c>
      <c r="BB50" s="78">
        <f>COUNTIF($N50:$AQ50,"j")</f>
        <v>0</v>
      </c>
      <c r="BC50" s="78">
        <f>COUNTIF($N50:$AQ50,"k")</f>
        <v>0</v>
      </c>
      <c r="BD50" s="78">
        <f>COUNTIF($N50:$AQ50,"l")</f>
        <v>0</v>
      </c>
      <c r="BE50" s="78">
        <f>COUNTIF($N50:$AQ50,"m")</f>
        <v>0</v>
      </c>
      <c r="BF50" s="78">
        <f>COUNTIF($N50:$AQ50,"n")</f>
        <v>0</v>
      </c>
      <c r="BG50" s="78">
        <f>COUNTIF($N50:$AQ50,"o")</f>
        <v>0</v>
      </c>
      <c r="BH50" s="78" t="str">
        <f t="shared" ref="BH50" si="108">IF(AS50&gt;0,($J50*AS50*$F$14),"0")</f>
        <v>0</v>
      </c>
      <c r="BI50" s="78" t="str">
        <f t="shared" ref="BI50" si="109">IF(AT50&gt;0,($J50*AT50*$F$15),"0")</f>
        <v>0</v>
      </c>
      <c r="BJ50" s="78" t="str">
        <f t="shared" ref="BJ50" si="110">IF(AU50&gt;0,($J50*AU50*$F$16),"0")</f>
        <v>0</v>
      </c>
      <c r="BK50" s="78" t="str">
        <f t="shared" ref="BK50" si="111">IF(AV50&gt;0,($J50*AV50*$F$17),"0")</f>
        <v>0</v>
      </c>
      <c r="BL50" s="78" t="str">
        <f t="shared" ref="BL50" si="112">IF(AW50&gt;0,($J50*AW50*$F$17),"0")</f>
        <v>0</v>
      </c>
      <c r="BM50" s="78" t="str">
        <f t="shared" ref="BM50" si="113">IF(AX50&gt;0,($J50*AX50*$F$19),"0")</f>
        <v>0</v>
      </c>
      <c r="BN50" s="78" t="str">
        <f t="shared" ref="BN50" si="114">IF(AY50&gt;0,($J50*AY50*$F$20),"0")</f>
        <v>0</v>
      </c>
      <c r="BO50" s="78" t="str">
        <f t="shared" ref="BO50" si="115">IF(AZ50&gt;0,($J50*AZ50*$F$21),"0")</f>
        <v>0</v>
      </c>
      <c r="BP50" s="78" t="str">
        <f t="shared" ref="BP50" si="116">IF(BA50&gt;0,($J50*BA50*$F$22),"0")</f>
        <v>0</v>
      </c>
      <c r="BQ50" s="78" t="str">
        <f t="shared" ref="BQ50" si="117">IF(BB50&gt;0,($J50*BB50*$F$23),"0")</f>
        <v>0</v>
      </c>
      <c r="BR50" s="78" t="str">
        <f t="shared" ref="BR50" si="118">IF(BC50&gt;0,($J50*BC50*$F$24),"0")</f>
        <v>0</v>
      </c>
      <c r="BS50" s="78" t="str">
        <f t="shared" ref="BS50" si="119">IF(BD50&gt;0,($J50*BD50*$F$25),"0")</f>
        <v>0</v>
      </c>
      <c r="BT50" s="78" t="str">
        <f t="shared" ref="BT50" si="120">IF(BE50&gt;0,($J50*BE50*$F$26),"0")</f>
        <v>0</v>
      </c>
      <c r="BU50" s="78" t="str">
        <f t="shared" ref="BU50" si="121">IF(BF50&gt;0,($J50*BF50*$F$27),"0")</f>
        <v>0</v>
      </c>
      <c r="BV50" s="78" t="str">
        <f t="shared" ref="BV50" si="122">IF(BG50&gt;0,($J50*BG50*$F$28),"0")</f>
        <v>0</v>
      </c>
      <c r="BY50" s="129"/>
    </row>
    <row r="51" spans="1:77" ht="20.100000000000001" customHeight="1" thickBot="1" x14ac:dyDescent="0.35">
      <c r="A51" s="54"/>
      <c r="B51" s="143" t="s">
        <v>66</v>
      </c>
      <c r="C51" s="143">
        <v>0.45763888888888887</v>
      </c>
      <c r="D51" s="151" t="s">
        <v>376</v>
      </c>
      <c r="E51" s="151" t="s">
        <v>377</v>
      </c>
      <c r="F51" s="151" t="s">
        <v>378</v>
      </c>
      <c r="G51" s="151" t="s">
        <v>379</v>
      </c>
      <c r="H51" s="152" t="s">
        <v>380</v>
      </c>
      <c r="I51" s="153">
        <v>156</v>
      </c>
      <c r="J51" s="153">
        <f>$I51*'Campaign Total'!$F$46</f>
        <v>148.19999999999999</v>
      </c>
      <c r="K51" s="165">
        <f t="shared" si="23"/>
        <v>0</v>
      </c>
      <c r="L51" s="166">
        <f t="shared" si="24"/>
        <v>0</v>
      </c>
      <c r="M51" s="167"/>
      <c r="N51" s="70"/>
      <c r="O51" s="69"/>
      <c r="P51" s="69"/>
      <c r="Q51" s="70"/>
      <c r="R51" s="70"/>
      <c r="S51" s="70"/>
      <c r="T51" s="70"/>
      <c r="U51" s="70"/>
      <c r="V51" s="69"/>
      <c r="W51" s="69"/>
      <c r="X51" s="70"/>
      <c r="Y51" s="70"/>
      <c r="Z51" s="70"/>
      <c r="AA51" s="70"/>
      <c r="AB51" s="70"/>
      <c r="AC51" s="69"/>
      <c r="AD51" s="69"/>
      <c r="AE51" s="70"/>
      <c r="AF51" s="70"/>
      <c r="AG51" s="70"/>
      <c r="AH51" s="70"/>
      <c r="AI51" s="70"/>
      <c r="AJ51" s="69"/>
      <c r="AK51" s="69"/>
      <c r="AL51" s="70"/>
      <c r="AM51" s="70"/>
      <c r="AN51" s="70"/>
      <c r="AO51" s="70"/>
      <c r="AP51" s="70"/>
      <c r="AQ51" s="69"/>
      <c r="AR51" s="89"/>
      <c r="AS51" s="78">
        <f>COUNTIF($N51:$AQ51,"a")</f>
        <v>0</v>
      </c>
      <c r="AT51" s="78">
        <f>COUNTIF($N51:$AQ51,"b")</f>
        <v>0</v>
      </c>
      <c r="AU51" s="78">
        <f>COUNTIF($N51:$AQ51,"c")</f>
        <v>0</v>
      </c>
      <c r="AV51" s="78">
        <f>COUNTIF($N51:$AQ51,"d")</f>
        <v>0</v>
      </c>
      <c r="AW51" s="78">
        <f>COUNTIF($N51:$AQ51,"e")</f>
        <v>0</v>
      </c>
      <c r="AX51" s="78">
        <f>COUNTIF($N51:$AQ51,"f")</f>
        <v>0</v>
      </c>
      <c r="AY51" s="78">
        <f>COUNTIF($N51:$AQ51,"g")</f>
        <v>0</v>
      </c>
      <c r="AZ51" s="78">
        <f>COUNTIF($N51:$AQ51,"h")</f>
        <v>0</v>
      </c>
      <c r="BA51" s="78">
        <f>COUNTIF($N51:$AQ51,"i")</f>
        <v>0</v>
      </c>
      <c r="BB51" s="78">
        <f>COUNTIF($N51:$AQ51,"j")</f>
        <v>0</v>
      </c>
      <c r="BC51" s="78">
        <f>COUNTIF($N51:$AQ51,"k")</f>
        <v>0</v>
      </c>
      <c r="BD51" s="78">
        <f>COUNTIF($N51:$AQ51,"l")</f>
        <v>0</v>
      </c>
      <c r="BE51" s="78">
        <f>COUNTIF($N51:$AQ51,"m")</f>
        <v>0</v>
      </c>
      <c r="BF51" s="78">
        <f>COUNTIF($N51:$AQ51,"n")</f>
        <v>0</v>
      </c>
      <c r="BG51" s="78">
        <f>COUNTIF($N51:$AQ51,"o")</f>
        <v>0</v>
      </c>
      <c r="BH51" s="78" t="str">
        <f t="shared" si="8"/>
        <v>0</v>
      </c>
      <c r="BI51" s="78" t="str">
        <f t="shared" si="9"/>
        <v>0</v>
      </c>
      <c r="BJ51" s="78" t="str">
        <f t="shared" si="10"/>
        <v>0</v>
      </c>
      <c r="BK51" s="78" t="str">
        <f t="shared" si="11"/>
        <v>0</v>
      </c>
      <c r="BL51" s="78" t="str">
        <f t="shared" si="12"/>
        <v>0</v>
      </c>
      <c r="BM51" s="78" t="str">
        <f t="shared" si="13"/>
        <v>0</v>
      </c>
      <c r="BN51" s="78" t="str">
        <f t="shared" si="14"/>
        <v>0</v>
      </c>
      <c r="BO51" s="78" t="str">
        <f t="shared" si="15"/>
        <v>0</v>
      </c>
      <c r="BP51" s="78" t="str">
        <f t="shared" si="16"/>
        <v>0</v>
      </c>
      <c r="BQ51" s="78" t="str">
        <f t="shared" si="17"/>
        <v>0</v>
      </c>
      <c r="BR51" s="78" t="str">
        <f t="shared" si="18"/>
        <v>0</v>
      </c>
      <c r="BS51" s="78" t="str">
        <f t="shared" si="19"/>
        <v>0</v>
      </c>
      <c r="BT51" s="78" t="str">
        <f t="shared" si="20"/>
        <v>0</v>
      </c>
      <c r="BU51" s="78" t="str">
        <f t="shared" si="21"/>
        <v>0</v>
      </c>
      <c r="BV51" s="78" t="str">
        <f t="shared" si="22"/>
        <v>0</v>
      </c>
      <c r="BY51" s="129"/>
    </row>
    <row r="52" spans="1:77" ht="20.100000000000001" customHeight="1" thickBot="1" x14ac:dyDescent="0.35">
      <c r="A52" s="54"/>
      <c r="B52" s="141" t="s">
        <v>65</v>
      </c>
      <c r="C52" s="141">
        <v>0.45833333333333331</v>
      </c>
      <c r="D52" s="192" t="s">
        <v>292</v>
      </c>
      <c r="E52" s="193"/>
      <c r="F52" s="193"/>
      <c r="G52" s="193"/>
      <c r="H52" s="194"/>
      <c r="I52" s="154"/>
      <c r="J52" s="154"/>
      <c r="K52" s="165"/>
      <c r="L52" s="166"/>
      <c r="M52" s="167"/>
      <c r="N52" s="68"/>
      <c r="O52" s="69"/>
      <c r="P52" s="69"/>
      <c r="Q52" s="68"/>
      <c r="R52" s="68"/>
      <c r="S52" s="68"/>
      <c r="T52" s="68"/>
      <c r="U52" s="68"/>
      <c r="V52" s="69"/>
      <c r="W52" s="69"/>
      <c r="X52" s="68"/>
      <c r="Y52" s="68"/>
      <c r="Z52" s="68"/>
      <c r="AA52" s="68"/>
      <c r="AB52" s="68"/>
      <c r="AC52" s="69"/>
      <c r="AD52" s="69"/>
      <c r="AE52" s="68"/>
      <c r="AF52" s="68"/>
      <c r="AG52" s="68"/>
      <c r="AH52" s="68"/>
      <c r="AI52" s="68"/>
      <c r="AJ52" s="69"/>
      <c r="AK52" s="69"/>
      <c r="AL52" s="68"/>
      <c r="AM52" s="68"/>
      <c r="AN52" s="68"/>
      <c r="AO52" s="68"/>
      <c r="AP52" s="68"/>
      <c r="AQ52" s="69"/>
      <c r="AR52" s="89"/>
      <c r="AS52" s="78">
        <f>COUNTIF($N52:$AQ52,"a")</f>
        <v>0</v>
      </c>
      <c r="AT52" s="78">
        <f>COUNTIF($N52:$AQ52,"b")</f>
        <v>0</v>
      </c>
      <c r="AU52" s="78">
        <f>COUNTIF($N52:$AQ52,"c")</f>
        <v>0</v>
      </c>
      <c r="AV52" s="78">
        <f>COUNTIF($N52:$AQ52,"d")</f>
        <v>0</v>
      </c>
      <c r="AW52" s="78">
        <f>COUNTIF($N52:$AQ52,"e")</f>
        <v>0</v>
      </c>
      <c r="AX52" s="78">
        <f>COUNTIF($N52:$AQ52,"f")</f>
        <v>0</v>
      </c>
      <c r="AY52" s="78">
        <f>COUNTIF($N52:$AQ52,"g")</f>
        <v>0</v>
      </c>
      <c r="AZ52" s="78">
        <f>COUNTIF($N52:$AQ52,"h")</f>
        <v>0</v>
      </c>
      <c r="BA52" s="78">
        <f>COUNTIF($N52:$AQ52,"i")</f>
        <v>0</v>
      </c>
      <c r="BB52" s="78">
        <f>COUNTIF($N52:$AQ52,"j")</f>
        <v>0</v>
      </c>
      <c r="BC52" s="78">
        <f>COUNTIF($N52:$AQ52,"k")</f>
        <v>0</v>
      </c>
      <c r="BD52" s="78">
        <f>COUNTIF($N52:$AQ52,"l")</f>
        <v>0</v>
      </c>
      <c r="BE52" s="78">
        <f>COUNTIF($N52:$AQ52,"m")</f>
        <v>0</v>
      </c>
      <c r="BF52" s="78">
        <f>COUNTIF($N52:$AQ52,"n")</f>
        <v>0</v>
      </c>
      <c r="BG52" s="78">
        <f>COUNTIF($N52:$AQ52,"o")</f>
        <v>0</v>
      </c>
      <c r="BH52" s="78" t="str">
        <f t="shared" ref="BH52" si="123">IF(AS52&gt;0,($J52*AS52*$F$14),"0")</f>
        <v>0</v>
      </c>
      <c r="BI52" s="78" t="str">
        <f t="shared" ref="BI52" si="124">IF(AT52&gt;0,($J52*AT52*$F$15),"0")</f>
        <v>0</v>
      </c>
      <c r="BJ52" s="78" t="str">
        <f t="shared" ref="BJ52" si="125">IF(AU52&gt;0,($J52*AU52*$F$16),"0")</f>
        <v>0</v>
      </c>
      <c r="BK52" s="78" t="str">
        <f t="shared" ref="BK52" si="126">IF(AV52&gt;0,($J52*AV52*$F$17),"0")</f>
        <v>0</v>
      </c>
      <c r="BL52" s="78" t="str">
        <f t="shared" ref="BL52" si="127">IF(AW52&gt;0,($J52*AW52*$F$17),"0")</f>
        <v>0</v>
      </c>
      <c r="BM52" s="78" t="str">
        <f t="shared" ref="BM52" si="128">IF(AX52&gt;0,($J52*AX52*$F$19),"0")</f>
        <v>0</v>
      </c>
      <c r="BN52" s="78" t="str">
        <f t="shared" ref="BN52" si="129">IF(AY52&gt;0,($J52*AY52*$F$20),"0")</f>
        <v>0</v>
      </c>
      <c r="BO52" s="78" t="str">
        <f t="shared" ref="BO52" si="130">IF(AZ52&gt;0,($J52*AZ52*$F$21),"0")</f>
        <v>0</v>
      </c>
      <c r="BP52" s="78" t="str">
        <f t="shared" ref="BP52" si="131">IF(BA52&gt;0,($J52*BA52*$F$22),"0")</f>
        <v>0</v>
      </c>
      <c r="BQ52" s="78" t="str">
        <f t="shared" ref="BQ52" si="132">IF(BB52&gt;0,($J52*BB52*$F$23),"0")</f>
        <v>0</v>
      </c>
      <c r="BR52" s="78" t="str">
        <f t="shared" ref="BR52" si="133">IF(BC52&gt;0,($J52*BC52*$F$24),"0")</f>
        <v>0</v>
      </c>
      <c r="BS52" s="78" t="str">
        <f t="shared" ref="BS52" si="134">IF(BD52&gt;0,($J52*BD52*$F$25),"0")</f>
        <v>0</v>
      </c>
      <c r="BT52" s="78" t="str">
        <f t="shared" ref="BT52" si="135">IF(BE52&gt;0,($J52*BE52*$F$26),"0")</f>
        <v>0</v>
      </c>
      <c r="BU52" s="78" t="str">
        <f t="shared" ref="BU52" si="136">IF(BF52&gt;0,($J52*BF52*$F$27),"0")</f>
        <v>0</v>
      </c>
      <c r="BV52" s="78" t="str">
        <f t="shared" ref="BV52" si="137">IF(BG52&gt;0,($J52*BG52*$F$28),"0")</f>
        <v>0</v>
      </c>
      <c r="BY52" s="129"/>
    </row>
    <row r="53" spans="1:77" ht="20.100000000000001" customHeight="1" thickBot="1" x14ac:dyDescent="0.35">
      <c r="A53" s="54"/>
      <c r="B53" s="141" t="s">
        <v>65</v>
      </c>
      <c r="C53" s="141">
        <v>0.46180555555555558</v>
      </c>
      <c r="D53" s="200" t="s">
        <v>293</v>
      </c>
      <c r="E53" s="201"/>
      <c r="F53" s="201"/>
      <c r="G53" s="201"/>
      <c r="H53" s="201"/>
      <c r="I53" s="154"/>
      <c r="J53" s="154"/>
      <c r="K53" s="165"/>
      <c r="L53" s="166"/>
      <c r="M53" s="167"/>
      <c r="N53" s="68"/>
      <c r="O53" s="69"/>
      <c r="P53" s="69"/>
      <c r="Q53" s="68"/>
      <c r="R53" s="68"/>
      <c r="S53" s="68"/>
      <c r="T53" s="68"/>
      <c r="U53" s="68"/>
      <c r="V53" s="69"/>
      <c r="W53" s="69"/>
      <c r="X53" s="68"/>
      <c r="Y53" s="68"/>
      <c r="Z53" s="68"/>
      <c r="AA53" s="68"/>
      <c r="AB53" s="68"/>
      <c r="AC53" s="69"/>
      <c r="AD53" s="69"/>
      <c r="AE53" s="68"/>
      <c r="AF53" s="68"/>
      <c r="AG53" s="68"/>
      <c r="AH53" s="68"/>
      <c r="AI53" s="68"/>
      <c r="AJ53" s="69"/>
      <c r="AK53" s="69"/>
      <c r="AL53" s="68"/>
      <c r="AM53" s="68"/>
      <c r="AN53" s="68"/>
      <c r="AO53" s="68"/>
      <c r="AP53" s="68"/>
      <c r="AQ53" s="69"/>
      <c r="AR53" s="89"/>
      <c r="AS53" s="78">
        <f>COUNTIF($N53:$AQ53,"a")</f>
        <v>0</v>
      </c>
      <c r="AT53" s="78">
        <f>COUNTIF($N53:$AQ53,"b")</f>
        <v>0</v>
      </c>
      <c r="AU53" s="78">
        <f>COUNTIF($N53:$AQ53,"c")</f>
        <v>0</v>
      </c>
      <c r="AV53" s="78">
        <f>COUNTIF($N53:$AQ53,"d")</f>
        <v>0</v>
      </c>
      <c r="AW53" s="78">
        <f>COUNTIF($N53:$AQ53,"e")</f>
        <v>0</v>
      </c>
      <c r="AX53" s="78">
        <f>COUNTIF($N53:$AQ53,"f")</f>
        <v>0</v>
      </c>
      <c r="AY53" s="78">
        <f>COUNTIF($N53:$AQ53,"g")</f>
        <v>0</v>
      </c>
      <c r="AZ53" s="78">
        <f>COUNTIF($N53:$AQ53,"h")</f>
        <v>0</v>
      </c>
      <c r="BA53" s="78">
        <f>COUNTIF($N53:$AQ53,"i")</f>
        <v>0</v>
      </c>
      <c r="BB53" s="78">
        <f>COUNTIF($N53:$AQ53,"j")</f>
        <v>0</v>
      </c>
      <c r="BC53" s="78">
        <f>COUNTIF($N53:$AQ53,"k")</f>
        <v>0</v>
      </c>
      <c r="BD53" s="78">
        <f>COUNTIF($N53:$AQ53,"l")</f>
        <v>0</v>
      </c>
      <c r="BE53" s="78">
        <f>COUNTIF($N53:$AQ53,"m")</f>
        <v>0</v>
      </c>
      <c r="BF53" s="78">
        <f>COUNTIF($N53:$AQ53,"n")</f>
        <v>0</v>
      </c>
      <c r="BG53" s="78">
        <f>COUNTIF($N53:$AQ53,"o")</f>
        <v>0</v>
      </c>
      <c r="BH53" s="78" t="str">
        <f t="shared" si="8"/>
        <v>0</v>
      </c>
      <c r="BI53" s="78" t="str">
        <f t="shared" si="9"/>
        <v>0</v>
      </c>
      <c r="BJ53" s="78" t="str">
        <f t="shared" si="10"/>
        <v>0</v>
      </c>
      <c r="BK53" s="78" t="str">
        <f t="shared" si="11"/>
        <v>0</v>
      </c>
      <c r="BL53" s="78" t="str">
        <f t="shared" si="12"/>
        <v>0</v>
      </c>
      <c r="BM53" s="78" t="str">
        <f t="shared" si="13"/>
        <v>0</v>
      </c>
      <c r="BN53" s="78" t="str">
        <f t="shared" si="14"/>
        <v>0</v>
      </c>
      <c r="BO53" s="78" t="str">
        <f t="shared" si="15"/>
        <v>0</v>
      </c>
      <c r="BP53" s="78" t="str">
        <f t="shared" si="16"/>
        <v>0</v>
      </c>
      <c r="BQ53" s="78" t="str">
        <f t="shared" si="17"/>
        <v>0</v>
      </c>
      <c r="BR53" s="78" t="str">
        <f t="shared" si="18"/>
        <v>0</v>
      </c>
      <c r="BS53" s="78" t="str">
        <f t="shared" si="19"/>
        <v>0</v>
      </c>
      <c r="BT53" s="78" t="str">
        <f t="shared" si="20"/>
        <v>0</v>
      </c>
      <c r="BU53" s="78" t="str">
        <f t="shared" si="21"/>
        <v>0</v>
      </c>
      <c r="BV53" s="78" t="str">
        <f t="shared" si="22"/>
        <v>0</v>
      </c>
      <c r="BY53" s="129"/>
    </row>
    <row r="54" spans="1:77" ht="20.100000000000001" customHeight="1" thickBot="1" x14ac:dyDescent="0.35">
      <c r="A54" s="54"/>
      <c r="B54" s="143" t="s">
        <v>66</v>
      </c>
      <c r="C54" s="143">
        <v>0.48194444444444445</v>
      </c>
      <c r="D54" s="151" t="s">
        <v>136</v>
      </c>
      <c r="E54" s="151" t="s">
        <v>157</v>
      </c>
      <c r="F54" s="151" t="s">
        <v>178</v>
      </c>
      <c r="G54" s="151" t="s">
        <v>199</v>
      </c>
      <c r="H54" s="152" t="s">
        <v>220</v>
      </c>
      <c r="I54" s="153">
        <v>131</v>
      </c>
      <c r="J54" s="153">
        <f>$I54*'Campaign Total'!$F$46</f>
        <v>124.44999999999999</v>
      </c>
      <c r="K54" s="165">
        <f t="shared" si="23"/>
        <v>0</v>
      </c>
      <c r="L54" s="166">
        <f t="shared" si="24"/>
        <v>0</v>
      </c>
      <c r="M54" s="167"/>
      <c r="N54" s="70"/>
      <c r="O54" s="69"/>
      <c r="P54" s="69"/>
      <c r="Q54" s="70"/>
      <c r="R54" s="70"/>
      <c r="S54" s="70"/>
      <c r="T54" s="70"/>
      <c r="U54" s="70"/>
      <c r="V54" s="69"/>
      <c r="W54" s="69"/>
      <c r="X54" s="70"/>
      <c r="Y54" s="70"/>
      <c r="Z54" s="70"/>
      <c r="AA54" s="70"/>
      <c r="AB54" s="70"/>
      <c r="AC54" s="69"/>
      <c r="AD54" s="69"/>
      <c r="AE54" s="70"/>
      <c r="AF54" s="70"/>
      <c r="AG54" s="70"/>
      <c r="AH54" s="70"/>
      <c r="AI54" s="70"/>
      <c r="AJ54" s="69"/>
      <c r="AK54" s="69"/>
      <c r="AL54" s="70"/>
      <c r="AM54" s="70"/>
      <c r="AN54" s="70"/>
      <c r="AO54" s="70"/>
      <c r="AP54" s="70"/>
      <c r="AQ54" s="69"/>
      <c r="AR54" s="89"/>
      <c r="AS54" s="78">
        <f>COUNTIF($N54:$AQ54,"a")</f>
        <v>0</v>
      </c>
      <c r="AT54" s="78">
        <f>COUNTIF($N54:$AQ54,"b")</f>
        <v>0</v>
      </c>
      <c r="AU54" s="78">
        <f>COUNTIF($N54:$AQ54,"c")</f>
        <v>0</v>
      </c>
      <c r="AV54" s="78">
        <f>COUNTIF($N54:$AQ54,"d")</f>
        <v>0</v>
      </c>
      <c r="AW54" s="78">
        <f>COUNTIF($N54:$AQ54,"e")</f>
        <v>0</v>
      </c>
      <c r="AX54" s="78">
        <f>COUNTIF($N54:$AQ54,"f")</f>
        <v>0</v>
      </c>
      <c r="AY54" s="78">
        <f>COUNTIF($N54:$AQ54,"g")</f>
        <v>0</v>
      </c>
      <c r="AZ54" s="78">
        <f>COUNTIF($N54:$AQ54,"h")</f>
        <v>0</v>
      </c>
      <c r="BA54" s="78">
        <f>COUNTIF($N54:$AQ54,"i")</f>
        <v>0</v>
      </c>
      <c r="BB54" s="78">
        <f>COUNTIF($N54:$AQ54,"j")</f>
        <v>0</v>
      </c>
      <c r="BC54" s="78">
        <f>COUNTIF($N54:$AQ54,"k")</f>
        <v>0</v>
      </c>
      <c r="BD54" s="78">
        <f>COUNTIF($N54:$AQ54,"l")</f>
        <v>0</v>
      </c>
      <c r="BE54" s="78">
        <f>COUNTIF($N54:$AQ54,"m")</f>
        <v>0</v>
      </c>
      <c r="BF54" s="78">
        <f>COUNTIF($N54:$AQ54,"n")</f>
        <v>0</v>
      </c>
      <c r="BG54" s="78">
        <f>COUNTIF($N54:$AQ54,"o")</f>
        <v>0</v>
      </c>
      <c r="BH54" s="78" t="str">
        <f t="shared" si="8"/>
        <v>0</v>
      </c>
      <c r="BI54" s="78" t="str">
        <f t="shared" si="9"/>
        <v>0</v>
      </c>
      <c r="BJ54" s="78" t="str">
        <f t="shared" si="10"/>
        <v>0</v>
      </c>
      <c r="BK54" s="78" t="str">
        <f t="shared" si="11"/>
        <v>0</v>
      </c>
      <c r="BL54" s="78" t="str">
        <f t="shared" si="12"/>
        <v>0</v>
      </c>
      <c r="BM54" s="78" t="str">
        <f t="shared" si="13"/>
        <v>0</v>
      </c>
      <c r="BN54" s="78" t="str">
        <f t="shared" si="14"/>
        <v>0</v>
      </c>
      <c r="BO54" s="78" t="str">
        <f t="shared" si="15"/>
        <v>0</v>
      </c>
      <c r="BP54" s="78" t="str">
        <f t="shared" si="16"/>
        <v>0</v>
      </c>
      <c r="BQ54" s="78" t="str">
        <f t="shared" si="17"/>
        <v>0</v>
      </c>
      <c r="BR54" s="78" t="str">
        <f t="shared" si="18"/>
        <v>0</v>
      </c>
      <c r="BS54" s="78" t="str">
        <f t="shared" si="19"/>
        <v>0</v>
      </c>
      <c r="BT54" s="78" t="str">
        <f t="shared" si="20"/>
        <v>0</v>
      </c>
      <c r="BU54" s="78" t="str">
        <f t="shared" si="21"/>
        <v>0</v>
      </c>
      <c r="BV54" s="78" t="str">
        <f t="shared" si="22"/>
        <v>0</v>
      </c>
      <c r="BY54" s="129"/>
    </row>
    <row r="55" spans="1:77" ht="20.100000000000001" customHeight="1" thickBot="1" x14ac:dyDescent="0.35">
      <c r="A55" s="54"/>
      <c r="B55" s="155" t="s">
        <v>65</v>
      </c>
      <c r="C55" s="155">
        <v>0.4826388888888889</v>
      </c>
      <c r="D55" s="200" t="s">
        <v>327</v>
      </c>
      <c r="E55" s="201"/>
      <c r="F55" s="201"/>
      <c r="G55" s="201"/>
      <c r="H55" s="207"/>
      <c r="I55" s="156"/>
      <c r="J55" s="154"/>
      <c r="K55" s="165"/>
      <c r="L55" s="166"/>
      <c r="M55" s="167"/>
      <c r="N55" s="68"/>
      <c r="O55" s="69"/>
      <c r="P55" s="69"/>
      <c r="Q55" s="68"/>
      <c r="R55" s="68"/>
      <c r="S55" s="68"/>
      <c r="T55" s="68"/>
      <c r="U55" s="68"/>
      <c r="V55" s="69"/>
      <c r="W55" s="69"/>
      <c r="X55" s="68"/>
      <c r="Y55" s="68"/>
      <c r="Z55" s="68"/>
      <c r="AA55" s="68"/>
      <c r="AB55" s="68"/>
      <c r="AC55" s="69"/>
      <c r="AD55" s="69"/>
      <c r="AE55" s="68"/>
      <c r="AF55" s="68"/>
      <c r="AG55" s="68"/>
      <c r="AH55" s="68"/>
      <c r="AI55" s="68"/>
      <c r="AJ55" s="69"/>
      <c r="AK55" s="69"/>
      <c r="AL55" s="68"/>
      <c r="AM55" s="68"/>
      <c r="AN55" s="68"/>
      <c r="AO55" s="68"/>
      <c r="AP55" s="68"/>
      <c r="AQ55" s="69"/>
      <c r="AR55" s="89"/>
      <c r="AS55" s="78">
        <f>COUNTIF($N55:$AQ55,"a")</f>
        <v>0</v>
      </c>
      <c r="AT55" s="78">
        <f>COUNTIF($N55:$AQ55,"b")</f>
        <v>0</v>
      </c>
      <c r="AU55" s="78">
        <f>COUNTIF($N55:$AQ55,"c")</f>
        <v>0</v>
      </c>
      <c r="AV55" s="78">
        <f>COUNTIF($N55:$AQ55,"d")</f>
        <v>0</v>
      </c>
      <c r="AW55" s="78">
        <f>COUNTIF($N55:$AQ55,"e")</f>
        <v>0</v>
      </c>
      <c r="AX55" s="78">
        <f>COUNTIF($N55:$AQ55,"f")</f>
        <v>0</v>
      </c>
      <c r="AY55" s="78">
        <f>COUNTIF($N55:$AQ55,"g")</f>
        <v>0</v>
      </c>
      <c r="AZ55" s="78">
        <f>COUNTIF($N55:$AQ55,"h")</f>
        <v>0</v>
      </c>
      <c r="BA55" s="78">
        <f>COUNTIF($N55:$AQ55,"i")</f>
        <v>0</v>
      </c>
      <c r="BB55" s="78">
        <f>COUNTIF($N55:$AQ55,"j")</f>
        <v>0</v>
      </c>
      <c r="BC55" s="78">
        <f>COUNTIF($N55:$AQ55,"k")</f>
        <v>0</v>
      </c>
      <c r="BD55" s="78">
        <f>COUNTIF($N55:$AQ55,"l")</f>
        <v>0</v>
      </c>
      <c r="BE55" s="78">
        <f>COUNTIF($N55:$AQ55,"m")</f>
        <v>0</v>
      </c>
      <c r="BF55" s="78">
        <f>COUNTIF($N55:$AQ55,"n")</f>
        <v>0</v>
      </c>
      <c r="BG55" s="78">
        <f>COUNTIF($N55:$AQ55,"o")</f>
        <v>0</v>
      </c>
      <c r="BH55" s="78" t="str">
        <f t="shared" si="8"/>
        <v>0</v>
      </c>
      <c r="BI55" s="78" t="str">
        <f t="shared" si="9"/>
        <v>0</v>
      </c>
      <c r="BJ55" s="78" t="str">
        <f t="shared" si="10"/>
        <v>0</v>
      </c>
      <c r="BK55" s="78" t="str">
        <f t="shared" si="11"/>
        <v>0</v>
      </c>
      <c r="BL55" s="78" t="str">
        <f t="shared" si="12"/>
        <v>0</v>
      </c>
      <c r="BM55" s="78" t="str">
        <f t="shared" si="13"/>
        <v>0</v>
      </c>
      <c r="BN55" s="78" t="str">
        <f t="shared" si="14"/>
        <v>0</v>
      </c>
      <c r="BO55" s="78" t="str">
        <f t="shared" si="15"/>
        <v>0</v>
      </c>
      <c r="BP55" s="78" t="str">
        <f t="shared" si="16"/>
        <v>0</v>
      </c>
      <c r="BQ55" s="78" t="str">
        <f t="shared" si="17"/>
        <v>0</v>
      </c>
      <c r="BR55" s="78" t="str">
        <f t="shared" si="18"/>
        <v>0</v>
      </c>
      <c r="BS55" s="78" t="str">
        <f t="shared" si="19"/>
        <v>0</v>
      </c>
      <c r="BT55" s="78" t="str">
        <f t="shared" si="20"/>
        <v>0</v>
      </c>
      <c r="BU55" s="78" t="str">
        <f t="shared" si="21"/>
        <v>0</v>
      </c>
      <c r="BV55" s="78" t="str">
        <f t="shared" si="22"/>
        <v>0</v>
      </c>
      <c r="BY55" s="129"/>
    </row>
    <row r="56" spans="1:77" ht="20.100000000000001" customHeight="1" thickBot="1" x14ac:dyDescent="0.35">
      <c r="A56" s="54"/>
      <c r="B56" s="143" t="s">
        <v>66</v>
      </c>
      <c r="C56" s="143">
        <v>0.4993055555555555</v>
      </c>
      <c r="D56" s="151" t="s">
        <v>137</v>
      </c>
      <c r="E56" s="151" t="s">
        <v>158</v>
      </c>
      <c r="F56" s="151" t="s">
        <v>179</v>
      </c>
      <c r="G56" s="151" t="s">
        <v>200</v>
      </c>
      <c r="H56" s="151" t="s">
        <v>221</v>
      </c>
      <c r="I56" s="153">
        <v>113</v>
      </c>
      <c r="J56" s="153">
        <f>$I56*'Campaign Total'!$F$46</f>
        <v>107.35</v>
      </c>
      <c r="K56" s="165">
        <f t="shared" si="23"/>
        <v>0</v>
      </c>
      <c r="L56" s="166">
        <f t="shared" si="24"/>
        <v>0</v>
      </c>
      <c r="M56" s="167"/>
      <c r="N56" s="70"/>
      <c r="O56" s="69"/>
      <c r="P56" s="69"/>
      <c r="Q56" s="70"/>
      <c r="R56" s="70"/>
      <c r="S56" s="70"/>
      <c r="T56" s="70"/>
      <c r="U56" s="70"/>
      <c r="V56" s="69"/>
      <c r="W56" s="69"/>
      <c r="X56" s="70"/>
      <c r="Y56" s="70"/>
      <c r="Z56" s="70"/>
      <c r="AA56" s="70"/>
      <c r="AB56" s="70"/>
      <c r="AC56" s="69"/>
      <c r="AD56" s="69"/>
      <c r="AE56" s="70"/>
      <c r="AF56" s="70"/>
      <c r="AG56" s="70"/>
      <c r="AH56" s="70"/>
      <c r="AI56" s="70"/>
      <c r="AJ56" s="69"/>
      <c r="AK56" s="69"/>
      <c r="AL56" s="70"/>
      <c r="AM56" s="70"/>
      <c r="AN56" s="70"/>
      <c r="AO56" s="70"/>
      <c r="AP56" s="70"/>
      <c r="AQ56" s="69"/>
      <c r="AR56" s="89"/>
      <c r="AS56" s="78">
        <f>COUNTIF($N56:$AQ56,"a")</f>
        <v>0</v>
      </c>
      <c r="AT56" s="78">
        <f>COUNTIF($N56:$AQ56,"b")</f>
        <v>0</v>
      </c>
      <c r="AU56" s="78">
        <f>COUNTIF($N56:$AQ56,"c")</f>
        <v>0</v>
      </c>
      <c r="AV56" s="78">
        <f>COUNTIF($N56:$AQ56,"d")</f>
        <v>0</v>
      </c>
      <c r="AW56" s="78">
        <f>COUNTIF($N56:$AQ56,"e")</f>
        <v>0</v>
      </c>
      <c r="AX56" s="78">
        <f>COUNTIF($N56:$AQ56,"f")</f>
        <v>0</v>
      </c>
      <c r="AY56" s="78">
        <f>COUNTIF($N56:$AQ56,"g")</f>
        <v>0</v>
      </c>
      <c r="AZ56" s="78">
        <f>COUNTIF($N56:$AQ56,"h")</f>
        <v>0</v>
      </c>
      <c r="BA56" s="78">
        <f>COUNTIF($N56:$AQ56,"i")</f>
        <v>0</v>
      </c>
      <c r="BB56" s="78">
        <f>COUNTIF($N56:$AQ56,"j")</f>
        <v>0</v>
      </c>
      <c r="BC56" s="78">
        <f>COUNTIF($N56:$AQ56,"k")</f>
        <v>0</v>
      </c>
      <c r="BD56" s="78">
        <f>COUNTIF($N56:$AQ56,"l")</f>
        <v>0</v>
      </c>
      <c r="BE56" s="78">
        <f>COUNTIF($N56:$AQ56,"m")</f>
        <v>0</v>
      </c>
      <c r="BF56" s="78">
        <f>COUNTIF($N56:$AQ56,"n")</f>
        <v>0</v>
      </c>
      <c r="BG56" s="78">
        <f>COUNTIF($N56:$AQ56,"o")</f>
        <v>0</v>
      </c>
      <c r="BH56" s="78" t="str">
        <f t="shared" si="8"/>
        <v>0</v>
      </c>
      <c r="BI56" s="78" t="str">
        <f t="shared" si="9"/>
        <v>0</v>
      </c>
      <c r="BJ56" s="78" t="str">
        <f t="shared" si="10"/>
        <v>0</v>
      </c>
      <c r="BK56" s="78" t="str">
        <f t="shared" si="11"/>
        <v>0</v>
      </c>
      <c r="BL56" s="78" t="str">
        <f t="shared" si="12"/>
        <v>0</v>
      </c>
      <c r="BM56" s="78" t="str">
        <f t="shared" si="13"/>
        <v>0</v>
      </c>
      <c r="BN56" s="78" t="str">
        <f t="shared" si="14"/>
        <v>0</v>
      </c>
      <c r="BO56" s="78" t="str">
        <f t="shared" si="15"/>
        <v>0</v>
      </c>
      <c r="BP56" s="78" t="str">
        <f t="shared" si="16"/>
        <v>0</v>
      </c>
      <c r="BQ56" s="78" t="str">
        <f t="shared" si="17"/>
        <v>0</v>
      </c>
      <c r="BR56" s="78" t="str">
        <f t="shared" si="18"/>
        <v>0</v>
      </c>
      <c r="BS56" s="78" t="str">
        <f t="shared" si="19"/>
        <v>0</v>
      </c>
      <c r="BT56" s="78" t="str">
        <f t="shared" si="20"/>
        <v>0</v>
      </c>
      <c r="BU56" s="78" t="str">
        <f t="shared" si="21"/>
        <v>0</v>
      </c>
      <c r="BV56" s="78" t="str">
        <f t="shared" si="22"/>
        <v>0</v>
      </c>
      <c r="BY56" s="129"/>
    </row>
    <row r="57" spans="1:77" ht="20.100000000000001" customHeight="1" thickBot="1" x14ac:dyDescent="0.35">
      <c r="A57" s="54"/>
      <c r="B57" s="155" t="s">
        <v>65</v>
      </c>
      <c r="C57" s="155">
        <v>0.5</v>
      </c>
      <c r="D57" s="200" t="s">
        <v>345</v>
      </c>
      <c r="E57" s="201"/>
      <c r="F57" s="201"/>
      <c r="G57" s="201"/>
      <c r="H57" s="205"/>
      <c r="I57" s="157"/>
      <c r="J57" s="154"/>
      <c r="K57" s="165"/>
      <c r="L57" s="166"/>
      <c r="M57" s="167"/>
      <c r="N57" s="68"/>
      <c r="O57" s="69"/>
      <c r="P57" s="69"/>
      <c r="Q57" s="68"/>
      <c r="R57" s="68"/>
      <c r="S57" s="68"/>
      <c r="T57" s="68"/>
      <c r="U57" s="68"/>
      <c r="V57" s="69"/>
      <c r="W57" s="69"/>
      <c r="X57" s="68"/>
      <c r="Y57" s="68"/>
      <c r="Z57" s="68"/>
      <c r="AA57" s="68"/>
      <c r="AB57" s="68"/>
      <c r="AC57" s="69"/>
      <c r="AD57" s="69"/>
      <c r="AE57" s="68"/>
      <c r="AF57" s="68"/>
      <c r="AG57" s="68"/>
      <c r="AH57" s="68"/>
      <c r="AI57" s="68"/>
      <c r="AJ57" s="69"/>
      <c r="AK57" s="69"/>
      <c r="AL57" s="68"/>
      <c r="AM57" s="68"/>
      <c r="AN57" s="68"/>
      <c r="AO57" s="68"/>
      <c r="AP57" s="68"/>
      <c r="AQ57" s="69"/>
      <c r="AR57" s="89"/>
      <c r="AS57" s="78">
        <f>COUNTIF($N57:$AQ57,"a")</f>
        <v>0</v>
      </c>
      <c r="AT57" s="78">
        <f>COUNTIF($N57:$AQ57,"b")</f>
        <v>0</v>
      </c>
      <c r="AU57" s="78">
        <f>COUNTIF($N57:$AQ57,"c")</f>
        <v>0</v>
      </c>
      <c r="AV57" s="78">
        <f>COUNTIF($N57:$AQ57,"d")</f>
        <v>0</v>
      </c>
      <c r="AW57" s="78">
        <f>COUNTIF($N57:$AQ57,"e")</f>
        <v>0</v>
      </c>
      <c r="AX57" s="78">
        <f>COUNTIF($N57:$AQ57,"f")</f>
        <v>0</v>
      </c>
      <c r="AY57" s="78">
        <f>COUNTIF($N57:$AQ57,"g")</f>
        <v>0</v>
      </c>
      <c r="AZ57" s="78">
        <f>COUNTIF($N57:$AQ57,"h")</f>
        <v>0</v>
      </c>
      <c r="BA57" s="78">
        <f>COUNTIF($N57:$AQ57,"i")</f>
        <v>0</v>
      </c>
      <c r="BB57" s="78">
        <f>COUNTIF($N57:$AQ57,"j")</f>
        <v>0</v>
      </c>
      <c r="BC57" s="78">
        <f>COUNTIF($N57:$AQ57,"k")</f>
        <v>0</v>
      </c>
      <c r="BD57" s="78">
        <f>COUNTIF($N57:$AQ57,"l")</f>
        <v>0</v>
      </c>
      <c r="BE57" s="78">
        <f>COUNTIF($N57:$AQ57,"m")</f>
        <v>0</v>
      </c>
      <c r="BF57" s="78">
        <f>COUNTIF($N57:$AQ57,"n")</f>
        <v>0</v>
      </c>
      <c r="BG57" s="78">
        <f>COUNTIF($N57:$AQ57,"o")</f>
        <v>0</v>
      </c>
      <c r="BH57" s="78" t="str">
        <f t="shared" si="8"/>
        <v>0</v>
      </c>
      <c r="BI57" s="78" t="str">
        <f t="shared" si="9"/>
        <v>0</v>
      </c>
      <c r="BJ57" s="78" t="str">
        <f t="shared" si="10"/>
        <v>0</v>
      </c>
      <c r="BK57" s="78" t="str">
        <f t="shared" si="11"/>
        <v>0</v>
      </c>
      <c r="BL57" s="78" t="str">
        <f t="shared" si="12"/>
        <v>0</v>
      </c>
      <c r="BM57" s="78" t="str">
        <f t="shared" si="13"/>
        <v>0</v>
      </c>
      <c r="BN57" s="78" t="str">
        <f t="shared" si="14"/>
        <v>0</v>
      </c>
      <c r="BO57" s="78" t="str">
        <f t="shared" si="15"/>
        <v>0</v>
      </c>
      <c r="BP57" s="78" t="str">
        <f t="shared" si="16"/>
        <v>0</v>
      </c>
      <c r="BQ57" s="78" t="str">
        <f t="shared" si="17"/>
        <v>0</v>
      </c>
      <c r="BR57" s="78" t="str">
        <f t="shared" si="18"/>
        <v>0</v>
      </c>
      <c r="BS57" s="78" t="str">
        <f t="shared" si="19"/>
        <v>0</v>
      </c>
      <c r="BT57" s="78" t="str">
        <f t="shared" si="20"/>
        <v>0</v>
      </c>
      <c r="BU57" s="78" t="str">
        <f t="shared" si="21"/>
        <v>0</v>
      </c>
      <c r="BV57" s="78" t="str">
        <f t="shared" si="22"/>
        <v>0</v>
      </c>
      <c r="BY57" s="129"/>
    </row>
    <row r="58" spans="1:77" ht="20.100000000000001" customHeight="1" thickBot="1" x14ac:dyDescent="0.35">
      <c r="A58" s="54"/>
      <c r="B58" s="143" t="s">
        <v>66</v>
      </c>
      <c r="C58" s="143">
        <v>0.54097222222222219</v>
      </c>
      <c r="D58" s="151" t="s">
        <v>138</v>
      </c>
      <c r="E58" s="151" t="s">
        <v>159</v>
      </c>
      <c r="F58" s="151" t="s">
        <v>180</v>
      </c>
      <c r="G58" s="151" t="s">
        <v>201</v>
      </c>
      <c r="H58" s="152" t="s">
        <v>222</v>
      </c>
      <c r="I58" s="153">
        <v>255</v>
      </c>
      <c r="J58" s="153">
        <f>$I58*'Campaign Total'!$F$46</f>
        <v>242.25</v>
      </c>
      <c r="K58" s="165">
        <f t="shared" si="23"/>
        <v>0</v>
      </c>
      <c r="L58" s="166">
        <f t="shared" si="24"/>
        <v>0</v>
      </c>
      <c r="M58" s="167"/>
      <c r="N58" s="70"/>
      <c r="O58" s="69"/>
      <c r="P58" s="69"/>
      <c r="Q58" s="70"/>
      <c r="R58" s="70"/>
      <c r="S58" s="70"/>
      <c r="T58" s="70"/>
      <c r="U58" s="70"/>
      <c r="V58" s="69"/>
      <c r="W58" s="69"/>
      <c r="X58" s="70"/>
      <c r="Y58" s="70"/>
      <c r="Z58" s="70"/>
      <c r="AA58" s="70"/>
      <c r="AB58" s="70"/>
      <c r="AC58" s="69"/>
      <c r="AD58" s="69"/>
      <c r="AE58" s="70"/>
      <c r="AF58" s="70"/>
      <c r="AG58" s="70"/>
      <c r="AH58" s="70"/>
      <c r="AI58" s="70"/>
      <c r="AJ58" s="69"/>
      <c r="AK58" s="69"/>
      <c r="AL58" s="70"/>
      <c r="AM58" s="70"/>
      <c r="AN58" s="70"/>
      <c r="AO58" s="70"/>
      <c r="AP58" s="70"/>
      <c r="AQ58" s="69"/>
      <c r="AR58" s="89"/>
      <c r="AS58" s="78">
        <f>COUNTIF($N58:$AQ58,"a")</f>
        <v>0</v>
      </c>
      <c r="AT58" s="78">
        <f>COUNTIF($N58:$AQ58,"b")</f>
        <v>0</v>
      </c>
      <c r="AU58" s="78">
        <f>COUNTIF($N58:$AQ58,"c")</f>
        <v>0</v>
      </c>
      <c r="AV58" s="78">
        <f>COUNTIF($N58:$AQ58,"d")</f>
        <v>0</v>
      </c>
      <c r="AW58" s="78">
        <f>COUNTIF($N58:$AQ58,"e")</f>
        <v>0</v>
      </c>
      <c r="AX58" s="78">
        <f>COUNTIF($N58:$AQ58,"f")</f>
        <v>0</v>
      </c>
      <c r="AY58" s="78">
        <f>COUNTIF($N58:$AQ58,"g")</f>
        <v>0</v>
      </c>
      <c r="AZ58" s="78">
        <f>COUNTIF($N58:$AQ58,"h")</f>
        <v>0</v>
      </c>
      <c r="BA58" s="78">
        <f>COUNTIF($N58:$AQ58,"i")</f>
        <v>0</v>
      </c>
      <c r="BB58" s="78">
        <f>COUNTIF($N58:$AQ58,"j")</f>
        <v>0</v>
      </c>
      <c r="BC58" s="78">
        <f>COUNTIF($N58:$AQ58,"k")</f>
        <v>0</v>
      </c>
      <c r="BD58" s="78">
        <f>COUNTIF($N58:$AQ58,"l")</f>
        <v>0</v>
      </c>
      <c r="BE58" s="78">
        <f>COUNTIF($N58:$AQ58,"m")</f>
        <v>0</v>
      </c>
      <c r="BF58" s="78">
        <f>COUNTIF($N58:$AQ58,"n")</f>
        <v>0</v>
      </c>
      <c r="BG58" s="78">
        <f>COUNTIF($N58:$AQ58,"o")</f>
        <v>0</v>
      </c>
      <c r="BH58" s="78" t="str">
        <f t="shared" si="8"/>
        <v>0</v>
      </c>
      <c r="BI58" s="78" t="str">
        <f t="shared" si="9"/>
        <v>0</v>
      </c>
      <c r="BJ58" s="78" t="str">
        <f t="shared" si="10"/>
        <v>0</v>
      </c>
      <c r="BK58" s="78" t="str">
        <f t="shared" si="11"/>
        <v>0</v>
      </c>
      <c r="BL58" s="78" t="str">
        <f t="shared" si="12"/>
        <v>0</v>
      </c>
      <c r="BM58" s="78" t="str">
        <f t="shared" si="13"/>
        <v>0</v>
      </c>
      <c r="BN58" s="78" t="str">
        <f t="shared" si="14"/>
        <v>0</v>
      </c>
      <c r="BO58" s="78" t="str">
        <f t="shared" si="15"/>
        <v>0</v>
      </c>
      <c r="BP58" s="78" t="str">
        <f t="shared" si="16"/>
        <v>0</v>
      </c>
      <c r="BQ58" s="78" t="str">
        <f t="shared" si="17"/>
        <v>0</v>
      </c>
      <c r="BR58" s="78" t="str">
        <f t="shared" si="18"/>
        <v>0</v>
      </c>
      <c r="BS58" s="78" t="str">
        <f t="shared" si="19"/>
        <v>0</v>
      </c>
      <c r="BT58" s="78" t="str">
        <f t="shared" si="20"/>
        <v>0</v>
      </c>
      <c r="BU58" s="78" t="str">
        <f t="shared" si="21"/>
        <v>0</v>
      </c>
      <c r="BV58" s="78" t="str">
        <f t="shared" si="22"/>
        <v>0</v>
      </c>
      <c r="BY58" s="129"/>
    </row>
    <row r="59" spans="1:77" ht="20.100000000000001" customHeight="1" thickBot="1" x14ac:dyDescent="0.35">
      <c r="A59" s="54"/>
      <c r="B59" s="155" t="s">
        <v>65</v>
      </c>
      <c r="C59" s="155">
        <v>0.54166666666666663</v>
      </c>
      <c r="D59" s="200" t="s">
        <v>345</v>
      </c>
      <c r="E59" s="201"/>
      <c r="F59" s="201"/>
      <c r="G59" s="201"/>
      <c r="H59" s="205"/>
      <c r="I59" s="157"/>
      <c r="J59" s="154"/>
      <c r="K59" s="165"/>
      <c r="L59" s="166"/>
      <c r="M59" s="167"/>
      <c r="N59" s="68"/>
      <c r="O59" s="69"/>
      <c r="P59" s="69"/>
      <c r="Q59" s="68"/>
      <c r="R59" s="68"/>
      <c r="S59" s="68"/>
      <c r="T59" s="68"/>
      <c r="U59" s="68"/>
      <c r="V59" s="69"/>
      <c r="W59" s="69"/>
      <c r="X59" s="68"/>
      <c r="Y59" s="68"/>
      <c r="Z59" s="68"/>
      <c r="AA59" s="68"/>
      <c r="AB59" s="68"/>
      <c r="AC59" s="69"/>
      <c r="AD59" s="69"/>
      <c r="AE59" s="68"/>
      <c r="AF59" s="68"/>
      <c r="AG59" s="68"/>
      <c r="AH59" s="68"/>
      <c r="AI59" s="68"/>
      <c r="AJ59" s="69"/>
      <c r="AK59" s="69"/>
      <c r="AL59" s="68"/>
      <c r="AM59" s="68"/>
      <c r="AN59" s="68"/>
      <c r="AO59" s="68"/>
      <c r="AP59" s="68"/>
      <c r="AQ59" s="69"/>
      <c r="AR59" s="89"/>
      <c r="AS59" s="78">
        <f>COUNTIF($N59:$AQ59,"a")</f>
        <v>0</v>
      </c>
      <c r="AT59" s="78">
        <f>COUNTIF($N59:$AQ59,"b")</f>
        <v>0</v>
      </c>
      <c r="AU59" s="78">
        <f>COUNTIF($N59:$AQ59,"c")</f>
        <v>0</v>
      </c>
      <c r="AV59" s="78">
        <f>COUNTIF($N59:$AQ59,"d")</f>
        <v>0</v>
      </c>
      <c r="AW59" s="78">
        <f>COUNTIF($N59:$AQ59,"e")</f>
        <v>0</v>
      </c>
      <c r="AX59" s="78">
        <f>COUNTIF($N59:$AQ59,"f")</f>
        <v>0</v>
      </c>
      <c r="AY59" s="78">
        <f>COUNTIF($N59:$AQ59,"g")</f>
        <v>0</v>
      </c>
      <c r="AZ59" s="78">
        <f>COUNTIF($N59:$AQ59,"h")</f>
        <v>0</v>
      </c>
      <c r="BA59" s="78">
        <f>COUNTIF($N59:$AQ59,"i")</f>
        <v>0</v>
      </c>
      <c r="BB59" s="78">
        <f>COUNTIF($N59:$AQ59,"j")</f>
        <v>0</v>
      </c>
      <c r="BC59" s="78">
        <f>COUNTIF($N59:$AQ59,"k")</f>
        <v>0</v>
      </c>
      <c r="BD59" s="78">
        <f>COUNTIF($N59:$AQ59,"l")</f>
        <v>0</v>
      </c>
      <c r="BE59" s="78">
        <f>COUNTIF($N59:$AQ59,"m")</f>
        <v>0</v>
      </c>
      <c r="BF59" s="78">
        <f>COUNTIF($N59:$AQ59,"n")</f>
        <v>0</v>
      </c>
      <c r="BG59" s="78">
        <f>COUNTIF($N59:$AQ59,"o")</f>
        <v>0</v>
      </c>
      <c r="BH59" s="78" t="str">
        <f t="shared" si="8"/>
        <v>0</v>
      </c>
      <c r="BI59" s="78" t="str">
        <f t="shared" si="9"/>
        <v>0</v>
      </c>
      <c r="BJ59" s="78" t="str">
        <f t="shared" si="10"/>
        <v>0</v>
      </c>
      <c r="BK59" s="78" t="str">
        <f t="shared" si="11"/>
        <v>0</v>
      </c>
      <c r="BL59" s="78" t="str">
        <f t="shared" si="12"/>
        <v>0</v>
      </c>
      <c r="BM59" s="78" t="str">
        <f t="shared" si="13"/>
        <v>0</v>
      </c>
      <c r="BN59" s="78" t="str">
        <f t="shared" si="14"/>
        <v>0</v>
      </c>
      <c r="BO59" s="78" t="str">
        <f t="shared" si="15"/>
        <v>0</v>
      </c>
      <c r="BP59" s="78" t="str">
        <f t="shared" si="16"/>
        <v>0</v>
      </c>
      <c r="BQ59" s="78" t="str">
        <f t="shared" si="17"/>
        <v>0</v>
      </c>
      <c r="BR59" s="78" t="str">
        <f t="shared" si="18"/>
        <v>0</v>
      </c>
      <c r="BS59" s="78" t="str">
        <f t="shared" si="19"/>
        <v>0</v>
      </c>
      <c r="BT59" s="78" t="str">
        <f t="shared" si="20"/>
        <v>0</v>
      </c>
      <c r="BU59" s="78" t="str">
        <f t="shared" si="21"/>
        <v>0</v>
      </c>
      <c r="BV59" s="78" t="str">
        <f t="shared" si="22"/>
        <v>0</v>
      </c>
      <c r="BY59" s="129"/>
    </row>
    <row r="60" spans="1:77" ht="20.25" customHeight="1" thickBot="1" x14ac:dyDescent="0.35">
      <c r="A60" s="54"/>
      <c r="B60" s="143" t="s">
        <v>66</v>
      </c>
      <c r="C60" s="143">
        <v>0.58263888888888882</v>
      </c>
      <c r="D60" s="151" t="s">
        <v>139</v>
      </c>
      <c r="E60" s="151" t="s">
        <v>160</v>
      </c>
      <c r="F60" s="151" t="s">
        <v>181</v>
      </c>
      <c r="G60" s="151" t="s">
        <v>202</v>
      </c>
      <c r="H60" s="151" t="s">
        <v>223</v>
      </c>
      <c r="I60" s="158">
        <v>183</v>
      </c>
      <c r="J60" s="158">
        <f>$I60*'Campaign Total'!$F$46</f>
        <v>173.85</v>
      </c>
      <c r="K60" s="165">
        <f t="shared" si="23"/>
        <v>0</v>
      </c>
      <c r="L60" s="166">
        <f t="shared" si="24"/>
        <v>0</v>
      </c>
      <c r="M60" s="167"/>
      <c r="N60" s="70"/>
      <c r="O60" s="69"/>
      <c r="P60" s="69"/>
      <c r="Q60" s="70"/>
      <c r="R60" s="70"/>
      <c r="S60" s="70"/>
      <c r="T60" s="70"/>
      <c r="U60" s="70"/>
      <c r="V60" s="69"/>
      <c r="W60" s="69"/>
      <c r="X60" s="70"/>
      <c r="Y60" s="70"/>
      <c r="Z60" s="70"/>
      <c r="AA60" s="70"/>
      <c r="AB60" s="70"/>
      <c r="AC60" s="69"/>
      <c r="AD60" s="69"/>
      <c r="AE60" s="70"/>
      <c r="AF60" s="70"/>
      <c r="AG60" s="70"/>
      <c r="AH60" s="70"/>
      <c r="AI60" s="70"/>
      <c r="AJ60" s="69"/>
      <c r="AK60" s="69"/>
      <c r="AL60" s="70"/>
      <c r="AM60" s="70"/>
      <c r="AN60" s="70"/>
      <c r="AO60" s="70"/>
      <c r="AP60" s="70"/>
      <c r="AQ60" s="69"/>
      <c r="AR60" s="89"/>
      <c r="AS60" s="78">
        <f>COUNTIF($N60:$AQ60,"a")</f>
        <v>0</v>
      </c>
      <c r="AT60" s="78">
        <f>COUNTIF($N60:$AQ60,"b")</f>
        <v>0</v>
      </c>
      <c r="AU60" s="78">
        <f>COUNTIF($N60:$AQ60,"c")</f>
        <v>0</v>
      </c>
      <c r="AV60" s="78">
        <f>COUNTIF($N60:$AQ60,"d")</f>
        <v>0</v>
      </c>
      <c r="AW60" s="78">
        <f>COUNTIF($N60:$AQ60,"e")</f>
        <v>0</v>
      </c>
      <c r="AX60" s="78">
        <f>COUNTIF($N60:$AQ60,"f")</f>
        <v>0</v>
      </c>
      <c r="AY60" s="78">
        <f>COUNTIF($N60:$AQ60,"g")</f>
        <v>0</v>
      </c>
      <c r="AZ60" s="78">
        <f>COUNTIF($N60:$AQ60,"h")</f>
        <v>0</v>
      </c>
      <c r="BA60" s="78">
        <f>COUNTIF($N60:$AQ60,"i")</f>
        <v>0</v>
      </c>
      <c r="BB60" s="78">
        <f>COUNTIF($N60:$AQ60,"j")</f>
        <v>0</v>
      </c>
      <c r="BC60" s="78">
        <f>COUNTIF($N60:$AQ60,"k")</f>
        <v>0</v>
      </c>
      <c r="BD60" s="78">
        <f>COUNTIF($N60:$AQ60,"l")</f>
        <v>0</v>
      </c>
      <c r="BE60" s="78">
        <f>COUNTIF($N60:$AQ60,"m")</f>
        <v>0</v>
      </c>
      <c r="BF60" s="78">
        <f>COUNTIF($N60:$AQ60,"n")</f>
        <v>0</v>
      </c>
      <c r="BG60" s="78">
        <f>COUNTIF($N60:$AQ60,"o")</f>
        <v>0</v>
      </c>
      <c r="BH60" s="78" t="str">
        <f t="shared" ref="BH60:BH82" si="138">IF(AS60&gt;0,($J60*AS60*$F$14),"0")</f>
        <v>0</v>
      </c>
      <c r="BI60" s="78" t="str">
        <f t="shared" ref="BI60:BI82" si="139">IF(AT60&gt;0,($J60*AT60*$F$15),"0")</f>
        <v>0</v>
      </c>
      <c r="BJ60" s="78" t="str">
        <f t="shared" ref="BJ60:BJ82" si="140">IF(AU60&gt;0,($J60*AU60*$F$16),"0")</f>
        <v>0</v>
      </c>
      <c r="BK60" s="78" t="str">
        <f t="shared" ref="BK60:BK82" si="141">IF(AV60&gt;0,($J60*AV60*$F$17),"0")</f>
        <v>0</v>
      </c>
      <c r="BL60" s="78" t="str">
        <f t="shared" ref="BL60:BL82" si="142">IF(AW60&gt;0,($J60*AW60*$F$17),"0")</f>
        <v>0</v>
      </c>
      <c r="BM60" s="78" t="str">
        <f t="shared" ref="BM60:BM82" si="143">IF(AX60&gt;0,($J60*AX60*$F$19),"0")</f>
        <v>0</v>
      </c>
      <c r="BN60" s="78" t="str">
        <f t="shared" ref="BN60:BN82" si="144">IF(AY60&gt;0,($J60*AY60*$F$20),"0")</f>
        <v>0</v>
      </c>
      <c r="BO60" s="78" t="str">
        <f t="shared" ref="BO60:BO82" si="145">IF(AZ60&gt;0,($J60*AZ60*$F$21),"0")</f>
        <v>0</v>
      </c>
      <c r="BP60" s="78" t="str">
        <f t="shared" ref="BP60:BP82" si="146">IF(BA60&gt;0,($J60*BA60*$F$22),"0")</f>
        <v>0</v>
      </c>
      <c r="BQ60" s="78" t="str">
        <f t="shared" ref="BQ60:BQ82" si="147">IF(BB60&gt;0,($J60*BB60*$F$23),"0")</f>
        <v>0</v>
      </c>
      <c r="BR60" s="78" t="str">
        <f t="shared" ref="BR60:BR82" si="148">IF(BC60&gt;0,($J60*BC60*$F$24),"0")</f>
        <v>0</v>
      </c>
      <c r="BS60" s="78" t="str">
        <f t="shared" ref="BS60:BS82" si="149">IF(BD60&gt;0,($J60*BD60*$F$25),"0")</f>
        <v>0</v>
      </c>
      <c r="BT60" s="78" t="str">
        <f t="shared" ref="BT60:BT82" si="150">IF(BE60&gt;0,($J60*BE60*$F$26),"0")</f>
        <v>0</v>
      </c>
      <c r="BU60" s="78" t="str">
        <f t="shared" ref="BU60:BU82" si="151">IF(BF60&gt;0,($J60*BF60*$F$27),"0")</f>
        <v>0</v>
      </c>
      <c r="BV60" s="78" t="str">
        <f t="shared" ref="BV60:BV82" si="152">IF(BG60&gt;0,($J60*BG60*$F$28),"0")</f>
        <v>0</v>
      </c>
      <c r="BY60" s="129"/>
    </row>
    <row r="61" spans="1:77" ht="20.100000000000001" customHeight="1" thickBot="1" x14ac:dyDescent="0.35">
      <c r="A61" s="54"/>
      <c r="B61" s="155" t="s">
        <v>65</v>
      </c>
      <c r="C61" s="155">
        <v>0.58333333333333337</v>
      </c>
      <c r="D61" s="162" t="s">
        <v>321</v>
      </c>
      <c r="E61" s="162" t="s">
        <v>304</v>
      </c>
      <c r="F61" s="162" t="s">
        <v>354</v>
      </c>
      <c r="G61" s="162" t="s">
        <v>305</v>
      </c>
      <c r="H61" s="162" t="s">
        <v>355</v>
      </c>
      <c r="I61" s="150"/>
      <c r="J61" s="150"/>
      <c r="K61" s="165"/>
      <c r="L61" s="166"/>
      <c r="M61" s="167"/>
      <c r="N61" s="68"/>
      <c r="O61" s="69"/>
      <c r="P61" s="69"/>
      <c r="Q61" s="68"/>
      <c r="R61" s="68"/>
      <c r="S61" s="68"/>
      <c r="T61" s="68"/>
      <c r="U61" s="68"/>
      <c r="V61" s="69"/>
      <c r="W61" s="69"/>
      <c r="X61" s="68"/>
      <c r="Y61" s="68"/>
      <c r="Z61" s="68"/>
      <c r="AA61" s="68"/>
      <c r="AB61" s="68"/>
      <c r="AC61" s="69"/>
      <c r="AD61" s="69"/>
      <c r="AE61" s="68"/>
      <c r="AF61" s="68"/>
      <c r="AG61" s="68"/>
      <c r="AH61" s="68"/>
      <c r="AI61" s="68"/>
      <c r="AJ61" s="69"/>
      <c r="AK61" s="69"/>
      <c r="AL61" s="68"/>
      <c r="AM61" s="68"/>
      <c r="AN61" s="68"/>
      <c r="AO61" s="68"/>
      <c r="AP61" s="68"/>
      <c r="AQ61" s="69"/>
      <c r="AR61" s="89"/>
      <c r="AS61" s="78">
        <f>COUNTIF($N61:$AQ61,"a")</f>
        <v>0</v>
      </c>
      <c r="AT61" s="78">
        <f>COUNTIF($N61:$AQ61,"b")</f>
        <v>0</v>
      </c>
      <c r="AU61" s="78">
        <f>COUNTIF($N61:$AQ61,"c")</f>
        <v>0</v>
      </c>
      <c r="AV61" s="78">
        <f>COUNTIF($N61:$AQ61,"d")</f>
        <v>0</v>
      </c>
      <c r="AW61" s="78">
        <f>COUNTIF($N61:$AQ61,"e")</f>
        <v>0</v>
      </c>
      <c r="AX61" s="78">
        <f>COUNTIF($N61:$AQ61,"f")</f>
        <v>0</v>
      </c>
      <c r="AY61" s="78">
        <f>COUNTIF($N61:$AQ61,"g")</f>
        <v>0</v>
      </c>
      <c r="AZ61" s="78">
        <f>COUNTIF($N61:$AQ61,"h")</f>
        <v>0</v>
      </c>
      <c r="BA61" s="78">
        <f>COUNTIF($N61:$AQ61,"i")</f>
        <v>0</v>
      </c>
      <c r="BB61" s="78">
        <f>COUNTIF($N61:$AQ61,"j")</f>
        <v>0</v>
      </c>
      <c r="BC61" s="78">
        <f>COUNTIF($N61:$AQ61,"k")</f>
        <v>0</v>
      </c>
      <c r="BD61" s="78">
        <f>COUNTIF($N61:$AQ61,"l")</f>
        <v>0</v>
      </c>
      <c r="BE61" s="78">
        <f>COUNTIF($N61:$AQ61,"m")</f>
        <v>0</v>
      </c>
      <c r="BF61" s="78">
        <f>COUNTIF($N61:$AQ61,"n")</f>
        <v>0</v>
      </c>
      <c r="BG61" s="78">
        <f>COUNTIF($N61:$AQ61,"o")</f>
        <v>0</v>
      </c>
      <c r="BH61" s="78" t="str">
        <f t="shared" si="138"/>
        <v>0</v>
      </c>
      <c r="BI61" s="78" t="str">
        <f t="shared" si="139"/>
        <v>0</v>
      </c>
      <c r="BJ61" s="78" t="str">
        <f t="shared" si="140"/>
        <v>0</v>
      </c>
      <c r="BK61" s="78" t="str">
        <f t="shared" si="141"/>
        <v>0</v>
      </c>
      <c r="BL61" s="78" t="str">
        <f t="shared" si="142"/>
        <v>0</v>
      </c>
      <c r="BM61" s="78" t="str">
        <f t="shared" si="143"/>
        <v>0</v>
      </c>
      <c r="BN61" s="78" t="str">
        <f t="shared" si="144"/>
        <v>0</v>
      </c>
      <c r="BO61" s="78" t="str">
        <f t="shared" si="145"/>
        <v>0</v>
      </c>
      <c r="BP61" s="78" t="str">
        <f t="shared" si="146"/>
        <v>0</v>
      </c>
      <c r="BQ61" s="78" t="str">
        <f t="shared" si="147"/>
        <v>0</v>
      </c>
      <c r="BR61" s="78" t="str">
        <f t="shared" si="148"/>
        <v>0</v>
      </c>
      <c r="BS61" s="78" t="str">
        <f t="shared" si="149"/>
        <v>0</v>
      </c>
      <c r="BT61" s="78" t="str">
        <f t="shared" si="150"/>
        <v>0</v>
      </c>
      <c r="BU61" s="78" t="str">
        <f t="shared" si="151"/>
        <v>0</v>
      </c>
      <c r="BV61" s="78" t="str">
        <f t="shared" si="152"/>
        <v>0</v>
      </c>
      <c r="BY61" s="129"/>
    </row>
    <row r="62" spans="1:77" ht="20.25" customHeight="1" thickBot="1" x14ac:dyDescent="0.35">
      <c r="A62" s="54"/>
      <c r="B62" s="143" t="s">
        <v>66</v>
      </c>
      <c r="C62" s="143">
        <v>0.60347222222222219</v>
      </c>
      <c r="D62" s="159" t="s">
        <v>140</v>
      </c>
      <c r="E62" s="151" t="s">
        <v>161</v>
      </c>
      <c r="F62" s="160" t="s">
        <v>182</v>
      </c>
      <c r="G62" s="151" t="s">
        <v>203</v>
      </c>
      <c r="H62" s="160" t="s">
        <v>224</v>
      </c>
      <c r="I62" s="158">
        <v>143</v>
      </c>
      <c r="J62" s="158">
        <f>$I62*'Campaign Total'!$F$46</f>
        <v>135.85</v>
      </c>
      <c r="K62" s="165">
        <f t="shared" ref="K62" si="153">SUM(AS62:BG62)</f>
        <v>0</v>
      </c>
      <c r="L62" s="166">
        <f t="shared" ref="L62" si="154">SUM(BH62:BV62)</f>
        <v>0</v>
      </c>
      <c r="M62" s="167"/>
      <c r="N62" s="70"/>
      <c r="O62" s="69"/>
      <c r="P62" s="69"/>
      <c r="Q62" s="70"/>
      <c r="R62" s="70"/>
      <c r="S62" s="70"/>
      <c r="T62" s="70"/>
      <c r="U62" s="70"/>
      <c r="V62" s="69"/>
      <c r="W62" s="69"/>
      <c r="X62" s="70"/>
      <c r="Y62" s="70"/>
      <c r="Z62" s="70"/>
      <c r="AA62" s="70"/>
      <c r="AB62" s="70"/>
      <c r="AC62" s="69"/>
      <c r="AD62" s="69"/>
      <c r="AE62" s="70"/>
      <c r="AF62" s="70"/>
      <c r="AG62" s="70"/>
      <c r="AH62" s="70"/>
      <c r="AI62" s="70"/>
      <c r="AJ62" s="69"/>
      <c r="AK62" s="69"/>
      <c r="AL62" s="70"/>
      <c r="AM62" s="70"/>
      <c r="AN62" s="70"/>
      <c r="AO62" s="70"/>
      <c r="AP62" s="70"/>
      <c r="AQ62" s="69"/>
      <c r="AR62" s="89"/>
      <c r="AS62" s="78">
        <f>COUNTIF($N62:$AQ62,"a")</f>
        <v>0</v>
      </c>
      <c r="AT62" s="78">
        <f>COUNTIF($N62:$AQ62,"b")</f>
        <v>0</v>
      </c>
      <c r="AU62" s="78">
        <f>COUNTIF($N62:$AQ62,"c")</f>
        <v>0</v>
      </c>
      <c r="AV62" s="78">
        <f>COUNTIF($N62:$AQ62,"d")</f>
        <v>0</v>
      </c>
      <c r="AW62" s="78">
        <f>COUNTIF($N62:$AQ62,"e")</f>
        <v>0</v>
      </c>
      <c r="AX62" s="78">
        <f>COUNTIF($N62:$AQ62,"f")</f>
        <v>0</v>
      </c>
      <c r="AY62" s="78">
        <f>COUNTIF($N62:$AQ62,"g")</f>
        <v>0</v>
      </c>
      <c r="AZ62" s="78">
        <f>COUNTIF($N62:$AQ62,"h")</f>
        <v>0</v>
      </c>
      <c r="BA62" s="78">
        <f>COUNTIF($N62:$AQ62,"i")</f>
        <v>0</v>
      </c>
      <c r="BB62" s="78">
        <f>COUNTIF($N62:$AQ62,"j")</f>
        <v>0</v>
      </c>
      <c r="BC62" s="78">
        <f>COUNTIF($N62:$AQ62,"k")</f>
        <v>0</v>
      </c>
      <c r="BD62" s="78">
        <f>COUNTIF($N62:$AQ62,"l")</f>
        <v>0</v>
      </c>
      <c r="BE62" s="78">
        <f>COUNTIF($N62:$AQ62,"m")</f>
        <v>0</v>
      </c>
      <c r="BF62" s="78">
        <f>COUNTIF($N62:$AQ62,"n")</f>
        <v>0</v>
      </c>
      <c r="BG62" s="78">
        <f>COUNTIF($N62:$AQ62,"o")</f>
        <v>0</v>
      </c>
      <c r="BH62" s="78" t="str">
        <f t="shared" si="138"/>
        <v>0</v>
      </c>
      <c r="BI62" s="78" t="str">
        <f t="shared" si="139"/>
        <v>0</v>
      </c>
      <c r="BJ62" s="78" t="str">
        <f t="shared" si="140"/>
        <v>0</v>
      </c>
      <c r="BK62" s="78" t="str">
        <f t="shared" si="141"/>
        <v>0</v>
      </c>
      <c r="BL62" s="78" t="str">
        <f t="shared" si="142"/>
        <v>0</v>
      </c>
      <c r="BM62" s="78" t="str">
        <f t="shared" si="143"/>
        <v>0</v>
      </c>
      <c r="BN62" s="78" t="str">
        <f t="shared" si="144"/>
        <v>0</v>
      </c>
      <c r="BO62" s="78" t="str">
        <f t="shared" si="145"/>
        <v>0</v>
      </c>
      <c r="BP62" s="78" t="str">
        <f t="shared" si="146"/>
        <v>0</v>
      </c>
      <c r="BQ62" s="78" t="str">
        <f t="shared" si="147"/>
        <v>0</v>
      </c>
      <c r="BR62" s="78" t="str">
        <f t="shared" si="148"/>
        <v>0</v>
      </c>
      <c r="BS62" s="78" t="str">
        <f t="shared" si="149"/>
        <v>0</v>
      </c>
      <c r="BT62" s="78" t="str">
        <f t="shared" si="150"/>
        <v>0</v>
      </c>
      <c r="BU62" s="78" t="str">
        <f t="shared" si="151"/>
        <v>0</v>
      </c>
      <c r="BV62" s="78" t="str">
        <f t="shared" si="152"/>
        <v>0</v>
      </c>
      <c r="BY62" s="129"/>
    </row>
    <row r="63" spans="1:77" ht="20.100000000000001" customHeight="1" thickBot="1" x14ac:dyDescent="0.35">
      <c r="A63" s="54"/>
      <c r="B63" s="155" t="s">
        <v>65</v>
      </c>
      <c r="C63" s="155">
        <v>0.60416666666666663</v>
      </c>
      <c r="D63" s="162" t="s">
        <v>325</v>
      </c>
      <c r="E63" s="162" t="s">
        <v>304</v>
      </c>
      <c r="F63" s="162" t="s">
        <v>332</v>
      </c>
      <c r="G63" s="162" t="s">
        <v>305</v>
      </c>
      <c r="H63" s="162" t="s">
        <v>390</v>
      </c>
      <c r="I63" s="150"/>
      <c r="J63" s="150"/>
      <c r="K63" s="165"/>
      <c r="L63" s="166"/>
      <c r="M63" s="167"/>
      <c r="N63" s="68"/>
      <c r="O63" s="69"/>
      <c r="P63" s="69"/>
      <c r="Q63" s="68"/>
      <c r="R63" s="68"/>
      <c r="S63" s="68"/>
      <c r="T63" s="68"/>
      <c r="U63" s="68"/>
      <c r="V63" s="69"/>
      <c r="W63" s="69"/>
      <c r="X63" s="68"/>
      <c r="Y63" s="68"/>
      <c r="Z63" s="68"/>
      <c r="AA63" s="68"/>
      <c r="AB63" s="68"/>
      <c r="AC63" s="69"/>
      <c r="AD63" s="69"/>
      <c r="AE63" s="68"/>
      <c r="AF63" s="68"/>
      <c r="AG63" s="68"/>
      <c r="AH63" s="68"/>
      <c r="AI63" s="68"/>
      <c r="AJ63" s="69"/>
      <c r="AK63" s="69"/>
      <c r="AL63" s="68"/>
      <c r="AM63" s="68"/>
      <c r="AN63" s="68"/>
      <c r="AO63" s="68"/>
      <c r="AP63" s="68"/>
      <c r="AQ63" s="69"/>
      <c r="AR63" s="89"/>
      <c r="AS63" s="78">
        <f>COUNTIF($N63:$AQ63,"a")</f>
        <v>0</v>
      </c>
      <c r="AT63" s="78">
        <f>COUNTIF($N63:$AQ63,"b")</f>
        <v>0</v>
      </c>
      <c r="AU63" s="78">
        <f>COUNTIF($N63:$AQ63,"c")</f>
        <v>0</v>
      </c>
      <c r="AV63" s="78">
        <f>COUNTIF($N63:$AQ63,"d")</f>
        <v>0</v>
      </c>
      <c r="AW63" s="78">
        <f>COUNTIF($N63:$AQ63,"e")</f>
        <v>0</v>
      </c>
      <c r="AX63" s="78">
        <f>COUNTIF($N63:$AQ63,"f")</f>
        <v>0</v>
      </c>
      <c r="AY63" s="78">
        <f>COUNTIF($N63:$AQ63,"g")</f>
        <v>0</v>
      </c>
      <c r="AZ63" s="78">
        <f>COUNTIF($N63:$AQ63,"h")</f>
        <v>0</v>
      </c>
      <c r="BA63" s="78">
        <f>COUNTIF($N63:$AQ63,"i")</f>
        <v>0</v>
      </c>
      <c r="BB63" s="78">
        <f>COUNTIF($N63:$AQ63,"j")</f>
        <v>0</v>
      </c>
      <c r="BC63" s="78">
        <f>COUNTIF($N63:$AQ63,"k")</f>
        <v>0</v>
      </c>
      <c r="BD63" s="78">
        <f>COUNTIF($N63:$AQ63,"l")</f>
        <v>0</v>
      </c>
      <c r="BE63" s="78">
        <f>COUNTIF($N63:$AQ63,"m")</f>
        <v>0</v>
      </c>
      <c r="BF63" s="78">
        <f>COUNTIF($N63:$AQ63,"n")</f>
        <v>0</v>
      </c>
      <c r="BG63" s="78">
        <f>COUNTIF($N63:$AQ63,"o")</f>
        <v>0</v>
      </c>
      <c r="BH63" s="78" t="str">
        <f t="shared" si="138"/>
        <v>0</v>
      </c>
      <c r="BI63" s="78" t="str">
        <f t="shared" si="139"/>
        <v>0</v>
      </c>
      <c r="BJ63" s="78" t="str">
        <f t="shared" si="140"/>
        <v>0</v>
      </c>
      <c r="BK63" s="78" t="str">
        <f t="shared" si="141"/>
        <v>0</v>
      </c>
      <c r="BL63" s="78" t="str">
        <f t="shared" si="142"/>
        <v>0</v>
      </c>
      <c r="BM63" s="78" t="str">
        <f t="shared" si="143"/>
        <v>0</v>
      </c>
      <c r="BN63" s="78" t="str">
        <f t="shared" si="144"/>
        <v>0</v>
      </c>
      <c r="BO63" s="78" t="str">
        <f t="shared" si="145"/>
        <v>0</v>
      </c>
      <c r="BP63" s="78" t="str">
        <f t="shared" si="146"/>
        <v>0</v>
      </c>
      <c r="BQ63" s="78" t="str">
        <f t="shared" si="147"/>
        <v>0</v>
      </c>
      <c r="BR63" s="78" t="str">
        <f t="shared" si="148"/>
        <v>0</v>
      </c>
      <c r="BS63" s="78" t="str">
        <f t="shared" si="149"/>
        <v>0</v>
      </c>
      <c r="BT63" s="78" t="str">
        <f t="shared" si="150"/>
        <v>0</v>
      </c>
      <c r="BU63" s="78" t="str">
        <f t="shared" si="151"/>
        <v>0</v>
      </c>
      <c r="BV63" s="78" t="str">
        <f t="shared" si="152"/>
        <v>0</v>
      </c>
      <c r="BY63" s="129"/>
    </row>
    <row r="64" spans="1:77" ht="20.25" customHeight="1" thickBot="1" x14ac:dyDescent="0.35">
      <c r="A64" s="54"/>
      <c r="B64" s="143" t="s">
        <v>66</v>
      </c>
      <c r="C64" s="143">
        <v>0.62430555555555556</v>
      </c>
      <c r="D64" s="159" t="s">
        <v>141</v>
      </c>
      <c r="E64" s="151" t="s">
        <v>162</v>
      </c>
      <c r="F64" s="151" t="s">
        <v>183</v>
      </c>
      <c r="G64" s="151" t="s">
        <v>204</v>
      </c>
      <c r="H64" s="160" t="s">
        <v>225</v>
      </c>
      <c r="I64" s="153">
        <v>199</v>
      </c>
      <c r="J64" s="153">
        <f>$I64*'Campaign Total'!$F$46</f>
        <v>189.04999999999998</v>
      </c>
      <c r="K64" s="165">
        <f t="shared" si="23"/>
        <v>0</v>
      </c>
      <c r="L64" s="166">
        <f t="shared" si="24"/>
        <v>0</v>
      </c>
      <c r="M64" s="167"/>
      <c r="N64" s="70"/>
      <c r="O64" s="69"/>
      <c r="P64" s="69"/>
      <c r="Q64" s="70"/>
      <c r="R64" s="70"/>
      <c r="S64" s="70"/>
      <c r="T64" s="70"/>
      <c r="U64" s="70"/>
      <c r="V64" s="69"/>
      <c r="W64" s="69"/>
      <c r="X64" s="70"/>
      <c r="Y64" s="70"/>
      <c r="Z64" s="70"/>
      <c r="AA64" s="70"/>
      <c r="AB64" s="70"/>
      <c r="AC64" s="69"/>
      <c r="AD64" s="69"/>
      <c r="AE64" s="70"/>
      <c r="AF64" s="70"/>
      <c r="AG64" s="70"/>
      <c r="AH64" s="70"/>
      <c r="AI64" s="70"/>
      <c r="AJ64" s="69"/>
      <c r="AK64" s="69"/>
      <c r="AL64" s="70"/>
      <c r="AM64" s="70"/>
      <c r="AN64" s="70"/>
      <c r="AO64" s="70"/>
      <c r="AP64" s="70"/>
      <c r="AQ64" s="69"/>
      <c r="AR64" s="89"/>
      <c r="AS64" s="78">
        <f>COUNTIF($N64:$AQ64,"a")</f>
        <v>0</v>
      </c>
      <c r="AT64" s="78">
        <f>COUNTIF($N64:$AQ64,"b")</f>
        <v>0</v>
      </c>
      <c r="AU64" s="78">
        <f>COUNTIF($N64:$AQ64,"c")</f>
        <v>0</v>
      </c>
      <c r="AV64" s="78">
        <f>COUNTIF($N64:$AQ64,"d")</f>
        <v>0</v>
      </c>
      <c r="AW64" s="78">
        <f>COUNTIF($N64:$AQ64,"e")</f>
        <v>0</v>
      </c>
      <c r="AX64" s="78">
        <f>COUNTIF($N64:$AQ64,"f")</f>
        <v>0</v>
      </c>
      <c r="AY64" s="78">
        <f>COUNTIF($N64:$AQ64,"g")</f>
        <v>0</v>
      </c>
      <c r="AZ64" s="78">
        <f>COUNTIF($N64:$AQ64,"h")</f>
        <v>0</v>
      </c>
      <c r="BA64" s="78">
        <f>COUNTIF($N64:$AQ64,"i")</f>
        <v>0</v>
      </c>
      <c r="BB64" s="78">
        <f>COUNTIF($N64:$AQ64,"j")</f>
        <v>0</v>
      </c>
      <c r="BC64" s="78">
        <f>COUNTIF($N64:$AQ64,"k")</f>
        <v>0</v>
      </c>
      <c r="BD64" s="78">
        <f>COUNTIF($N64:$AQ64,"l")</f>
        <v>0</v>
      </c>
      <c r="BE64" s="78">
        <f>COUNTIF($N64:$AQ64,"m")</f>
        <v>0</v>
      </c>
      <c r="BF64" s="78">
        <f>COUNTIF($N64:$AQ64,"n")</f>
        <v>0</v>
      </c>
      <c r="BG64" s="78">
        <f>COUNTIF($N64:$AQ64,"o")</f>
        <v>0</v>
      </c>
      <c r="BH64" s="78" t="str">
        <f t="shared" si="138"/>
        <v>0</v>
      </c>
      <c r="BI64" s="78" t="str">
        <f t="shared" si="139"/>
        <v>0</v>
      </c>
      <c r="BJ64" s="78" t="str">
        <f t="shared" si="140"/>
        <v>0</v>
      </c>
      <c r="BK64" s="78" t="str">
        <f t="shared" si="141"/>
        <v>0</v>
      </c>
      <c r="BL64" s="78" t="str">
        <f t="shared" si="142"/>
        <v>0</v>
      </c>
      <c r="BM64" s="78" t="str">
        <f t="shared" si="143"/>
        <v>0</v>
      </c>
      <c r="BN64" s="78" t="str">
        <f t="shared" si="144"/>
        <v>0</v>
      </c>
      <c r="BO64" s="78" t="str">
        <f t="shared" si="145"/>
        <v>0</v>
      </c>
      <c r="BP64" s="78" t="str">
        <f t="shared" si="146"/>
        <v>0</v>
      </c>
      <c r="BQ64" s="78" t="str">
        <f t="shared" si="147"/>
        <v>0</v>
      </c>
      <c r="BR64" s="78" t="str">
        <f t="shared" si="148"/>
        <v>0</v>
      </c>
      <c r="BS64" s="78" t="str">
        <f t="shared" si="149"/>
        <v>0</v>
      </c>
      <c r="BT64" s="78" t="str">
        <f t="shared" si="150"/>
        <v>0</v>
      </c>
      <c r="BU64" s="78" t="str">
        <f t="shared" si="151"/>
        <v>0</v>
      </c>
      <c r="BV64" s="78" t="str">
        <f t="shared" si="152"/>
        <v>0</v>
      </c>
      <c r="BY64" s="129"/>
    </row>
    <row r="65" spans="1:77" ht="20.25" customHeight="1" thickBot="1" x14ac:dyDescent="0.35">
      <c r="A65" s="54"/>
      <c r="B65" s="155" t="s">
        <v>65</v>
      </c>
      <c r="C65" s="155">
        <v>0.625</v>
      </c>
      <c r="D65" s="200" t="s">
        <v>292</v>
      </c>
      <c r="E65" s="201"/>
      <c r="F65" s="201"/>
      <c r="G65" s="201"/>
      <c r="H65" s="205"/>
      <c r="I65" s="156"/>
      <c r="J65" s="154"/>
      <c r="K65" s="165"/>
      <c r="L65" s="166"/>
      <c r="M65" s="167"/>
      <c r="N65" s="68"/>
      <c r="O65" s="69"/>
      <c r="P65" s="69"/>
      <c r="Q65" s="68"/>
      <c r="R65" s="68"/>
      <c r="S65" s="68"/>
      <c r="T65" s="68"/>
      <c r="U65" s="68"/>
      <c r="V65" s="69"/>
      <c r="W65" s="69"/>
      <c r="X65" s="68"/>
      <c r="Y65" s="68"/>
      <c r="Z65" s="68"/>
      <c r="AA65" s="68"/>
      <c r="AB65" s="68"/>
      <c r="AC65" s="69"/>
      <c r="AD65" s="69"/>
      <c r="AE65" s="68"/>
      <c r="AF65" s="68"/>
      <c r="AG65" s="68"/>
      <c r="AH65" s="68"/>
      <c r="AI65" s="68"/>
      <c r="AJ65" s="69"/>
      <c r="AK65" s="69"/>
      <c r="AL65" s="68"/>
      <c r="AM65" s="68"/>
      <c r="AN65" s="68"/>
      <c r="AO65" s="68"/>
      <c r="AP65" s="68"/>
      <c r="AQ65" s="69"/>
      <c r="AR65" s="89"/>
      <c r="AS65" s="78">
        <f>COUNTIF($N65:$AQ65,"a")</f>
        <v>0</v>
      </c>
      <c r="AT65" s="78">
        <f>COUNTIF($N65:$AQ65,"b")</f>
        <v>0</v>
      </c>
      <c r="AU65" s="78">
        <f>COUNTIF($N65:$AQ65,"c")</f>
        <v>0</v>
      </c>
      <c r="AV65" s="78">
        <f>COUNTIF($N65:$AQ65,"d")</f>
        <v>0</v>
      </c>
      <c r="AW65" s="78">
        <f>COUNTIF($N65:$AQ65,"e")</f>
        <v>0</v>
      </c>
      <c r="AX65" s="78">
        <f>COUNTIF($N65:$AQ65,"f")</f>
        <v>0</v>
      </c>
      <c r="AY65" s="78">
        <f>COUNTIF($N65:$AQ65,"g")</f>
        <v>0</v>
      </c>
      <c r="AZ65" s="78">
        <f>COUNTIF($N65:$AQ65,"h")</f>
        <v>0</v>
      </c>
      <c r="BA65" s="78">
        <f>COUNTIF($N65:$AQ65,"i")</f>
        <v>0</v>
      </c>
      <c r="BB65" s="78">
        <f>COUNTIF($N65:$AQ65,"j")</f>
        <v>0</v>
      </c>
      <c r="BC65" s="78">
        <f>COUNTIF($N65:$AQ65,"k")</f>
        <v>0</v>
      </c>
      <c r="BD65" s="78">
        <f>COUNTIF($N65:$AQ65,"l")</f>
        <v>0</v>
      </c>
      <c r="BE65" s="78">
        <f>COUNTIF($N65:$AQ65,"m")</f>
        <v>0</v>
      </c>
      <c r="BF65" s="78">
        <f>COUNTIF($N65:$AQ65,"n")</f>
        <v>0</v>
      </c>
      <c r="BG65" s="78">
        <f>COUNTIF($N65:$AQ65,"o")</f>
        <v>0</v>
      </c>
      <c r="BH65" s="78" t="str">
        <f t="shared" si="138"/>
        <v>0</v>
      </c>
      <c r="BI65" s="78" t="str">
        <f t="shared" si="139"/>
        <v>0</v>
      </c>
      <c r="BJ65" s="78" t="str">
        <f t="shared" si="140"/>
        <v>0</v>
      </c>
      <c r="BK65" s="78" t="str">
        <f t="shared" si="141"/>
        <v>0</v>
      </c>
      <c r="BL65" s="78" t="str">
        <f t="shared" si="142"/>
        <v>0</v>
      </c>
      <c r="BM65" s="78" t="str">
        <f t="shared" si="143"/>
        <v>0</v>
      </c>
      <c r="BN65" s="78" t="str">
        <f t="shared" si="144"/>
        <v>0</v>
      </c>
      <c r="BO65" s="78" t="str">
        <f t="shared" si="145"/>
        <v>0</v>
      </c>
      <c r="BP65" s="78" t="str">
        <f t="shared" si="146"/>
        <v>0</v>
      </c>
      <c r="BQ65" s="78" t="str">
        <f t="shared" si="147"/>
        <v>0</v>
      </c>
      <c r="BR65" s="78" t="str">
        <f t="shared" si="148"/>
        <v>0</v>
      </c>
      <c r="BS65" s="78" t="str">
        <f t="shared" si="149"/>
        <v>0</v>
      </c>
      <c r="BT65" s="78" t="str">
        <f t="shared" si="150"/>
        <v>0</v>
      </c>
      <c r="BU65" s="78" t="str">
        <f t="shared" si="151"/>
        <v>0</v>
      </c>
      <c r="BV65" s="78" t="str">
        <f t="shared" si="152"/>
        <v>0</v>
      </c>
      <c r="BY65" s="129"/>
    </row>
    <row r="66" spans="1:77" ht="20.25" customHeight="1" thickTop="1" thickBot="1" x14ac:dyDescent="0.35">
      <c r="A66" s="54"/>
      <c r="B66" s="155" t="s">
        <v>65</v>
      </c>
      <c r="C66" s="155">
        <v>0.62847222222222221</v>
      </c>
      <c r="D66" s="202" t="s">
        <v>343</v>
      </c>
      <c r="E66" s="203"/>
      <c r="F66" s="203"/>
      <c r="G66" s="203"/>
      <c r="H66" s="204"/>
      <c r="I66" s="150"/>
      <c r="J66" s="150"/>
      <c r="K66" s="165"/>
      <c r="L66" s="166"/>
      <c r="M66" s="167"/>
      <c r="N66" s="68"/>
      <c r="O66" s="69"/>
      <c r="P66" s="69"/>
      <c r="Q66" s="68"/>
      <c r="R66" s="68"/>
      <c r="S66" s="68"/>
      <c r="T66" s="68"/>
      <c r="U66" s="68"/>
      <c r="V66" s="69"/>
      <c r="W66" s="69"/>
      <c r="X66" s="68"/>
      <c r="Y66" s="68"/>
      <c r="Z66" s="68"/>
      <c r="AA66" s="68"/>
      <c r="AB66" s="68"/>
      <c r="AC66" s="69"/>
      <c r="AD66" s="69"/>
      <c r="AE66" s="68"/>
      <c r="AF66" s="68"/>
      <c r="AG66" s="68"/>
      <c r="AH66" s="68"/>
      <c r="AI66" s="68"/>
      <c r="AJ66" s="69"/>
      <c r="AK66" s="69"/>
      <c r="AL66" s="68"/>
      <c r="AM66" s="68"/>
      <c r="AN66" s="68"/>
      <c r="AO66" s="68"/>
      <c r="AP66" s="68"/>
      <c r="AQ66" s="69"/>
      <c r="AR66" s="89"/>
      <c r="AS66" s="78">
        <f>COUNTIF($N66:$AQ66,"a")</f>
        <v>0</v>
      </c>
      <c r="AT66" s="78">
        <f>COUNTIF($N66:$AQ66,"b")</f>
        <v>0</v>
      </c>
      <c r="AU66" s="78">
        <f>COUNTIF($N66:$AQ66,"c")</f>
        <v>0</v>
      </c>
      <c r="AV66" s="78">
        <f>COUNTIF($N66:$AQ66,"d")</f>
        <v>0</v>
      </c>
      <c r="AW66" s="78">
        <f>COUNTIF($N66:$AQ66,"e")</f>
        <v>0</v>
      </c>
      <c r="AX66" s="78">
        <f>COUNTIF($N66:$AQ66,"f")</f>
        <v>0</v>
      </c>
      <c r="AY66" s="78">
        <f>COUNTIF($N66:$AQ66,"g")</f>
        <v>0</v>
      </c>
      <c r="AZ66" s="78">
        <f>COUNTIF($N66:$AQ66,"h")</f>
        <v>0</v>
      </c>
      <c r="BA66" s="78">
        <f>COUNTIF($N66:$AQ66,"i")</f>
        <v>0</v>
      </c>
      <c r="BB66" s="78">
        <f>COUNTIF($N66:$AQ66,"j")</f>
        <v>0</v>
      </c>
      <c r="BC66" s="78">
        <f>COUNTIF($N66:$AQ66,"k")</f>
        <v>0</v>
      </c>
      <c r="BD66" s="78">
        <f>COUNTIF($N66:$AQ66,"l")</f>
        <v>0</v>
      </c>
      <c r="BE66" s="78">
        <f>COUNTIF($N66:$AQ66,"m")</f>
        <v>0</v>
      </c>
      <c r="BF66" s="78">
        <f>COUNTIF($N66:$AQ66,"n")</f>
        <v>0</v>
      </c>
      <c r="BG66" s="78">
        <f>COUNTIF($N66:$AQ66,"o")</f>
        <v>0</v>
      </c>
      <c r="BH66" s="78" t="str">
        <f t="shared" si="138"/>
        <v>0</v>
      </c>
      <c r="BI66" s="78" t="str">
        <f t="shared" si="139"/>
        <v>0</v>
      </c>
      <c r="BJ66" s="78" t="str">
        <f t="shared" si="140"/>
        <v>0</v>
      </c>
      <c r="BK66" s="78" t="str">
        <f t="shared" si="141"/>
        <v>0</v>
      </c>
      <c r="BL66" s="78" t="str">
        <f t="shared" si="142"/>
        <v>0</v>
      </c>
      <c r="BM66" s="78" t="str">
        <f t="shared" si="143"/>
        <v>0</v>
      </c>
      <c r="BN66" s="78" t="str">
        <f t="shared" si="144"/>
        <v>0</v>
      </c>
      <c r="BO66" s="78" t="str">
        <f t="shared" si="145"/>
        <v>0</v>
      </c>
      <c r="BP66" s="78" t="str">
        <f t="shared" si="146"/>
        <v>0</v>
      </c>
      <c r="BQ66" s="78" t="str">
        <f t="shared" si="147"/>
        <v>0</v>
      </c>
      <c r="BR66" s="78" t="str">
        <f t="shared" si="148"/>
        <v>0</v>
      </c>
      <c r="BS66" s="78" t="str">
        <f t="shared" si="149"/>
        <v>0</v>
      </c>
      <c r="BT66" s="78" t="str">
        <f t="shared" si="150"/>
        <v>0</v>
      </c>
      <c r="BU66" s="78" t="str">
        <f t="shared" si="151"/>
        <v>0</v>
      </c>
      <c r="BV66" s="78" t="str">
        <f t="shared" si="152"/>
        <v>0</v>
      </c>
      <c r="BY66" s="129"/>
    </row>
    <row r="67" spans="1:77" ht="19.5" customHeight="1" thickBot="1" x14ac:dyDescent="0.35">
      <c r="A67" s="54"/>
      <c r="B67" s="143" t="s">
        <v>66</v>
      </c>
      <c r="C67" s="143">
        <v>0.66319444444444442</v>
      </c>
      <c r="D67" s="159" t="s">
        <v>142</v>
      </c>
      <c r="E67" s="151" t="s">
        <v>163</v>
      </c>
      <c r="F67" s="151" t="s">
        <v>184</v>
      </c>
      <c r="G67" s="151" t="s">
        <v>205</v>
      </c>
      <c r="H67" s="160" t="s">
        <v>226</v>
      </c>
      <c r="I67" s="153">
        <v>281</v>
      </c>
      <c r="J67" s="153">
        <f>$I67*'Campaign Total'!$F$46</f>
        <v>266.95</v>
      </c>
      <c r="K67" s="165">
        <f t="shared" si="23"/>
        <v>0</v>
      </c>
      <c r="L67" s="166">
        <f t="shared" si="24"/>
        <v>0</v>
      </c>
      <c r="M67" s="167"/>
      <c r="N67" s="70"/>
      <c r="O67" s="69"/>
      <c r="P67" s="69"/>
      <c r="Q67" s="70"/>
      <c r="R67" s="70"/>
      <c r="S67" s="70"/>
      <c r="T67" s="70"/>
      <c r="U67" s="70"/>
      <c r="V67" s="69"/>
      <c r="W67" s="69"/>
      <c r="X67" s="70"/>
      <c r="Y67" s="70"/>
      <c r="Z67" s="70"/>
      <c r="AA67" s="70"/>
      <c r="AB67" s="70"/>
      <c r="AC67" s="69"/>
      <c r="AD67" s="69"/>
      <c r="AE67" s="70"/>
      <c r="AF67" s="70"/>
      <c r="AG67" s="70"/>
      <c r="AH67" s="70"/>
      <c r="AI67" s="70"/>
      <c r="AJ67" s="69"/>
      <c r="AK67" s="69"/>
      <c r="AL67" s="70"/>
      <c r="AM67" s="70"/>
      <c r="AN67" s="70"/>
      <c r="AO67" s="70"/>
      <c r="AP67" s="70"/>
      <c r="AQ67" s="69"/>
      <c r="AR67" s="89"/>
      <c r="AS67" s="78">
        <f>COUNTIF($N67:$AQ67,"a")</f>
        <v>0</v>
      </c>
      <c r="AT67" s="78">
        <f>COUNTIF($N67:$AQ67,"b")</f>
        <v>0</v>
      </c>
      <c r="AU67" s="78">
        <f>COUNTIF($N67:$AQ67,"c")</f>
        <v>0</v>
      </c>
      <c r="AV67" s="78">
        <f>COUNTIF($N67:$AQ67,"d")</f>
        <v>0</v>
      </c>
      <c r="AW67" s="78">
        <f>COUNTIF($N67:$AQ67,"e")</f>
        <v>0</v>
      </c>
      <c r="AX67" s="78">
        <f>COUNTIF($N67:$AQ67,"f")</f>
        <v>0</v>
      </c>
      <c r="AY67" s="78">
        <f>COUNTIF($N67:$AQ67,"g")</f>
        <v>0</v>
      </c>
      <c r="AZ67" s="78">
        <f>COUNTIF($N67:$AQ67,"h")</f>
        <v>0</v>
      </c>
      <c r="BA67" s="78">
        <f>COUNTIF($N67:$AQ67,"i")</f>
        <v>0</v>
      </c>
      <c r="BB67" s="78">
        <f>COUNTIF($N67:$AQ67,"j")</f>
        <v>0</v>
      </c>
      <c r="BC67" s="78">
        <f>COUNTIF($N67:$AQ67,"k")</f>
        <v>0</v>
      </c>
      <c r="BD67" s="78">
        <f>COUNTIF($N67:$AQ67,"l")</f>
        <v>0</v>
      </c>
      <c r="BE67" s="78">
        <f>COUNTIF($N67:$AQ67,"m")</f>
        <v>0</v>
      </c>
      <c r="BF67" s="78">
        <f>COUNTIF($N67:$AQ67,"n")</f>
        <v>0</v>
      </c>
      <c r="BG67" s="78">
        <f>COUNTIF($N67:$AQ67,"o")</f>
        <v>0</v>
      </c>
      <c r="BH67" s="78" t="str">
        <f t="shared" si="138"/>
        <v>0</v>
      </c>
      <c r="BI67" s="78" t="str">
        <f t="shared" si="139"/>
        <v>0</v>
      </c>
      <c r="BJ67" s="78" t="str">
        <f t="shared" si="140"/>
        <v>0</v>
      </c>
      <c r="BK67" s="78" t="str">
        <f t="shared" si="141"/>
        <v>0</v>
      </c>
      <c r="BL67" s="78" t="str">
        <f t="shared" si="142"/>
        <v>0</v>
      </c>
      <c r="BM67" s="78" t="str">
        <f t="shared" si="143"/>
        <v>0</v>
      </c>
      <c r="BN67" s="78" t="str">
        <f t="shared" si="144"/>
        <v>0</v>
      </c>
      <c r="BO67" s="78" t="str">
        <f t="shared" si="145"/>
        <v>0</v>
      </c>
      <c r="BP67" s="78" t="str">
        <f t="shared" si="146"/>
        <v>0</v>
      </c>
      <c r="BQ67" s="78" t="str">
        <f t="shared" si="147"/>
        <v>0</v>
      </c>
      <c r="BR67" s="78" t="str">
        <f t="shared" si="148"/>
        <v>0</v>
      </c>
      <c r="BS67" s="78" t="str">
        <f t="shared" si="149"/>
        <v>0</v>
      </c>
      <c r="BT67" s="78" t="str">
        <f t="shared" si="150"/>
        <v>0</v>
      </c>
      <c r="BU67" s="78" t="str">
        <f t="shared" si="151"/>
        <v>0</v>
      </c>
      <c r="BV67" s="78" t="str">
        <f t="shared" si="152"/>
        <v>0</v>
      </c>
      <c r="BY67" s="129"/>
    </row>
    <row r="68" spans="1:77" ht="20.25" customHeight="1" thickBot="1" x14ac:dyDescent="0.35">
      <c r="A68" s="54"/>
      <c r="B68" s="155" t="s">
        <v>65</v>
      </c>
      <c r="C68" s="155">
        <v>0.66666666666666663</v>
      </c>
      <c r="D68" s="200" t="s">
        <v>292</v>
      </c>
      <c r="E68" s="201"/>
      <c r="F68" s="201"/>
      <c r="G68" s="201"/>
      <c r="H68" s="205"/>
      <c r="I68" s="150"/>
      <c r="J68" s="150"/>
      <c r="K68" s="165"/>
      <c r="L68" s="166"/>
      <c r="M68" s="167"/>
      <c r="N68" s="68"/>
      <c r="O68" s="69"/>
      <c r="P68" s="69"/>
      <c r="Q68" s="68"/>
      <c r="R68" s="68"/>
      <c r="S68" s="68"/>
      <c r="T68" s="68"/>
      <c r="U68" s="68"/>
      <c r="V68" s="69"/>
      <c r="W68" s="69"/>
      <c r="X68" s="68"/>
      <c r="Y68" s="68"/>
      <c r="Z68" s="68"/>
      <c r="AA68" s="68"/>
      <c r="AB68" s="68"/>
      <c r="AC68" s="69"/>
      <c r="AD68" s="69"/>
      <c r="AE68" s="68"/>
      <c r="AF68" s="68"/>
      <c r="AG68" s="68"/>
      <c r="AH68" s="68"/>
      <c r="AI68" s="68"/>
      <c r="AJ68" s="69"/>
      <c r="AK68" s="69"/>
      <c r="AL68" s="68"/>
      <c r="AM68" s="68"/>
      <c r="AN68" s="68"/>
      <c r="AO68" s="68"/>
      <c r="AP68" s="68"/>
      <c r="AQ68" s="69"/>
      <c r="AR68" s="89"/>
      <c r="AS68" s="78">
        <f>COUNTIF($N68:$AQ68,"a")</f>
        <v>0</v>
      </c>
      <c r="AT68" s="78">
        <f>COUNTIF($N68:$AQ68,"b")</f>
        <v>0</v>
      </c>
      <c r="AU68" s="78">
        <f>COUNTIF($N68:$AQ68,"c")</f>
        <v>0</v>
      </c>
      <c r="AV68" s="78">
        <f>COUNTIF($N68:$AQ68,"d")</f>
        <v>0</v>
      </c>
      <c r="AW68" s="78">
        <f>COUNTIF($N68:$AQ68,"e")</f>
        <v>0</v>
      </c>
      <c r="AX68" s="78">
        <f>COUNTIF($N68:$AQ68,"f")</f>
        <v>0</v>
      </c>
      <c r="AY68" s="78">
        <f>COUNTIF($N68:$AQ68,"g")</f>
        <v>0</v>
      </c>
      <c r="AZ68" s="78">
        <f>COUNTIF($N68:$AQ68,"h")</f>
        <v>0</v>
      </c>
      <c r="BA68" s="78">
        <f>COUNTIF($N68:$AQ68,"i")</f>
        <v>0</v>
      </c>
      <c r="BB68" s="78">
        <f>COUNTIF($N68:$AQ68,"j")</f>
        <v>0</v>
      </c>
      <c r="BC68" s="78">
        <f>COUNTIF($N68:$AQ68,"k")</f>
        <v>0</v>
      </c>
      <c r="BD68" s="78">
        <f>COUNTIF($N68:$AQ68,"l")</f>
        <v>0</v>
      </c>
      <c r="BE68" s="78">
        <f>COUNTIF($N68:$AQ68,"m")</f>
        <v>0</v>
      </c>
      <c r="BF68" s="78">
        <f>COUNTIF($N68:$AQ68,"n")</f>
        <v>0</v>
      </c>
      <c r="BG68" s="78">
        <f>COUNTIF($N68:$AQ68,"o")</f>
        <v>0</v>
      </c>
      <c r="BH68" s="78" t="str">
        <f t="shared" si="138"/>
        <v>0</v>
      </c>
      <c r="BI68" s="78" t="str">
        <f t="shared" si="139"/>
        <v>0</v>
      </c>
      <c r="BJ68" s="78" t="str">
        <f t="shared" si="140"/>
        <v>0</v>
      </c>
      <c r="BK68" s="78" t="str">
        <f t="shared" si="141"/>
        <v>0</v>
      </c>
      <c r="BL68" s="78" t="str">
        <f t="shared" si="142"/>
        <v>0</v>
      </c>
      <c r="BM68" s="78" t="str">
        <f t="shared" si="143"/>
        <v>0</v>
      </c>
      <c r="BN68" s="78" t="str">
        <f t="shared" si="144"/>
        <v>0</v>
      </c>
      <c r="BO68" s="78" t="str">
        <f t="shared" si="145"/>
        <v>0</v>
      </c>
      <c r="BP68" s="78" t="str">
        <f t="shared" si="146"/>
        <v>0</v>
      </c>
      <c r="BQ68" s="78" t="str">
        <f t="shared" si="147"/>
        <v>0</v>
      </c>
      <c r="BR68" s="78" t="str">
        <f t="shared" si="148"/>
        <v>0</v>
      </c>
      <c r="BS68" s="78" t="str">
        <f t="shared" si="149"/>
        <v>0</v>
      </c>
      <c r="BT68" s="78" t="str">
        <f t="shared" si="150"/>
        <v>0</v>
      </c>
      <c r="BU68" s="78" t="str">
        <f t="shared" si="151"/>
        <v>0</v>
      </c>
      <c r="BV68" s="78" t="str">
        <f t="shared" si="152"/>
        <v>0</v>
      </c>
      <c r="BY68" s="129"/>
    </row>
    <row r="69" spans="1:77" ht="20.100000000000001" customHeight="1" thickBot="1" x14ac:dyDescent="0.35">
      <c r="A69" s="54"/>
      <c r="B69" s="155" t="s">
        <v>65</v>
      </c>
      <c r="C69" s="155">
        <v>0.67013888888888884</v>
      </c>
      <c r="D69" s="200" t="s">
        <v>321</v>
      </c>
      <c r="E69" s="201"/>
      <c r="F69" s="201"/>
      <c r="G69" s="201"/>
      <c r="H69" s="205"/>
      <c r="I69" s="150"/>
      <c r="J69" s="150"/>
      <c r="K69" s="165"/>
      <c r="L69" s="166"/>
      <c r="M69" s="167"/>
      <c r="N69" s="68"/>
      <c r="O69" s="69"/>
      <c r="P69" s="69"/>
      <c r="Q69" s="68"/>
      <c r="R69" s="68"/>
      <c r="S69" s="68"/>
      <c r="T69" s="68"/>
      <c r="U69" s="68"/>
      <c r="V69" s="69"/>
      <c r="W69" s="69"/>
      <c r="X69" s="68"/>
      <c r="Y69" s="68"/>
      <c r="Z69" s="68"/>
      <c r="AA69" s="68"/>
      <c r="AB69" s="68"/>
      <c r="AC69" s="69"/>
      <c r="AD69" s="69"/>
      <c r="AE69" s="68"/>
      <c r="AF69" s="68"/>
      <c r="AG69" s="68"/>
      <c r="AH69" s="68"/>
      <c r="AI69" s="68"/>
      <c r="AJ69" s="69"/>
      <c r="AK69" s="69"/>
      <c r="AL69" s="68"/>
      <c r="AM69" s="68"/>
      <c r="AN69" s="68"/>
      <c r="AO69" s="68"/>
      <c r="AP69" s="68"/>
      <c r="AQ69" s="69"/>
      <c r="AR69" s="89"/>
      <c r="AS69" s="78">
        <f>COUNTIF($N69:$AQ69,"a")</f>
        <v>0</v>
      </c>
      <c r="AT69" s="78">
        <f>COUNTIF($N69:$AQ69,"b")</f>
        <v>0</v>
      </c>
      <c r="AU69" s="78">
        <f>COUNTIF($N69:$AQ69,"c")</f>
        <v>0</v>
      </c>
      <c r="AV69" s="78">
        <f>COUNTIF($N69:$AQ69,"d")</f>
        <v>0</v>
      </c>
      <c r="AW69" s="78">
        <f>COUNTIF($N69:$AQ69,"e")</f>
        <v>0</v>
      </c>
      <c r="AX69" s="78">
        <f>COUNTIF($N69:$AQ69,"f")</f>
        <v>0</v>
      </c>
      <c r="AY69" s="78">
        <f>COUNTIF($N69:$AQ69,"g")</f>
        <v>0</v>
      </c>
      <c r="AZ69" s="78">
        <f>COUNTIF($N69:$AQ69,"h")</f>
        <v>0</v>
      </c>
      <c r="BA69" s="78">
        <f>COUNTIF($N69:$AQ69,"i")</f>
        <v>0</v>
      </c>
      <c r="BB69" s="78">
        <f>COUNTIF($N69:$AQ69,"j")</f>
        <v>0</v>
      </c>
      <c r="BC69" s="78">
        <f>COUNTIF($N69:$AQ69,"k")</f>
        <v>0</v>
      </c>
      <c r="BD69" s="78">
        <f>COUNTIF($N69:$AQ69,"l")</f>
        <v>0</v>
      </c>
      <c r="BE69" s="78">
        <f>COUNTIF($N69:$AQ69,"m")</f>
        <v>0</v>
      </c>
      <c r="BF69" s="78">
        <f>COUNTIF($N69:$AQ69,"n")</f>
        <v>0</v>
      </c>
      <c r="BG69" s="78">
        <f>COUNTIF($N69:$AQ69,"o")</f>
        <v>0</v>
      </c>
      <c r="BH69" s="78" t="str">
        <f t="shared" si="138"/>
        <v>0</v>
      </c>
      <c r="BI69" s="78" t="str">
        <f t="shared" si="139"/>
        <v>0</v>
      </c>
      <c r="BJ69" s="78" t="str">
        <f t="shared" si="140"/>
        <v>0</v>
      </c>
      <c r="BK69" s="78" t="str">
        <f t="shared" si="141"/>
        <v>0</v>
      </c>
      <c r="BL69" s="78" t="str">
        <f t="shared" si="142"/>
        <v>0</v>
      </c>
      <c r="BM69" s="78" t="str">
        <f t="shared" si="143"/>
        <v>0</v>
      </c>
      <c r="BN69" s="78" t="str">
        <f t="shared" si="144"/>
        <v>0</v>
      </c>
      <c r="BO69" s="78" t="str">
        <f t="shared" si="145"/>
        <v>0</v>
      </c>
      <c r="BP69" s="78" t="str">
        <f t="shared" si="146"/>
        <v>0</v>
      </c>
      <c r="BQ69" s="78" t="str">
        <f t="shared" si="147"/>
        <v>0</v>
      </c>
      <c r="BR69" s="78" t="str">
        <f t="shared" si="148"/>
        <v>0</v>
      </c>
      <c r="BS69" s="78" t="str">
        <f t="shared" si="149"/>
        <v>0</v>
      </c>
      <c r="BT69" s="78" t="str">
        <f t="shared" si="150"/>
        <v>0</v>
      </c>
      <c r="BU69" s="78" t="str">
        <f t="shared" si="151"/>
        <v>0</v>
      </c>
      <c r="BV69" s="78" t="str">
        <f t="shared" si="152"/>
        <v>0</v>
      </c>
      <c r="BY69" s="129"/>
    </row>
    <row r="70" spans="1:77" ht="20.100000000000001" customHeight="1" thickBot="1" x14ac:dyDescent="0.35">
      <c r="A70" s="54"/>
      <c r="B70" s="143" t="s">
        <v>66</v>
      </c>
      <c r="C70" s="143">
        <v>0.70763888888888893</v>
      </c>
      <c r="D70" s="159" t="s">
        <v>143</v>
      </c>
      <c r="E70" s="151" t="s">
        <v>164</v>
      </c>
      <c r="F70" s="151" t="s">
        <v>185</v>
      </c>
      <c r="G70" s="151" t="s">
        <v>206</v>
      </c>
      <c r="H70" s="160" t="s">
        <v>227</v>
      </c>
      <c r="I70" s="153">
        <v>138</v>
      </c>
      <c r="J70" s="153">
        <f>$I70*'Campaign Total'!$F$46</f>
        <v>131.1</v>
      </c>
      <c r="K70" s="165">
        <f t="shared" si="23"/>
        <v>0</v>
      </c>
      <c r="L70" s="166">
        <f t="shared" si="24"/>
        <v>0</v>
      </c>
      <c r="M70" s="167"/>
      <c r="N70" s="70"/>
      <c r="O70" s="69"/>
      <c r="P70" s="69"/>
      <c r="Q70" s="70"/>
      <c r="R70" s="70"/>
      <c r="S70" s="70"/>
      <c r="T70" s="70"/>
      <c r="U70" s="70"/>
      <c r="V70" s="69"/>
      <c r="W70" s="69"/>
      <c r="X70" s="70"/>
      <c r="Y70" s="70"/>
      <c r="Z70" s="70"/>
      <c r="AA70" s="70"/>
      <c r="AB70" s="70"/>
      <c r="AC70" s="69"/>
      <c r="AD70" s="69"/>
      <c r="AE70" s="70"/>
      <c r="AF70" s="70"/>
      <c r="AG70" s="70"/>
      <c r="AH70" s="70"/>
      <c r="AI70" s="70"/>
      <c r="AJ70" s="69"/>
      <c r="AK70" s="69"/>
      <c r="AL70" s="70"/>
      <c r="AM70" s="70"/>
      <c r="AN70" s="70"/>
      <c r="AO70" s="70"/>
      <c r="AP70" s="70"/>
      <c r="AQ70" s="69"/>
      <c r="AR70" s="89"/>
      <c r="AS70" s="78">
        <f>COUNTIF($N70:$AQ70,"a")</f>
        <v>0</v>
      </c>
      <c r="AT70" s="78">
        <f>COUNTIF($N70:$AQ70,"b")</f>
        <v>0</v>
      </c>
      <c r="AU70" s="78">
        <f>COUNTIF($N70:$AQ70,"c")</f>
        <v>0</v>
      </c>
      <c r="AV70" s="78">
        <f>COUNTIF($N70:$AQ70,"d")</f>
        <v>0</v>
      </c>
      <c r="AW70" s="78">
        <f>COUNTIF($N70:$AQ70,"e")</f>
        <v>0</v>
      </c>
      <c r="AX70" s="78">
        <f>COUNTIF($N70:$AQ70,"f")</f>
        <v>0</v>
      </c>
      <c r="AY70" s="78">
        <f>COUNTIF($N70:$AQ70,"g")</f>
        <v>0</v>
      </c>
      <c r="AZ70" s="78">
        <f>COUNTIF($N70:$AQ70,"h")</f>
        <v>0</v>
      </c>
      <c r="BA70" s="78">
        <f>COUNTIF($N70:$AQ70,"i")</f>
        <v>0</v>
      </c>
      <c r="BB70" s="78">
        <f>COUNTIF($N70:$AQ70,"j")</f>
        <v>0</v>
      </c>
      <c r="BC70" s="78">
        <f>COUNTIF($N70:$AQ70,"k")</f>
        <v>0</v>
      </c>
      <c r="BD70" s="78">
        <f>COUNTIF($N70:$AQ70,"l")</f>
        <v>0</v>
      </c>
      <c r="BE70" s="78">
        <f>COUNTIF($N70:$AQ70,"m")</f>
        <v>0</v>
      </c>
      <c r="BF70" s="78">
        <f>COUNTIF($N70:$AQ70,"n")</f>
        <v>0</v>
      </c>
      <c r="BG70" s="78">
        <f>COUNTIF($N70:$AQ70,"o")</f>
        <v>0</v>
      </c>
      <c r="BH70" s="78" t="str">
        <f t="shared" si="138"/>
        <v>0</v>
      </c>
      <c r="BI70" s="78" t="str">
        <f t="shared" si="139"/>
        <v>0</v>
      </c>
      <c r="BJ70" s="78" t="str">
        <f t="shared" si="140"/>
        <v>0</v>
      </c>
      <c r="BK70" s="78" t="str">
        <f t="shared" si="141"/>
        <v>0</v>
      </c>
      <c r="BL70" s="78" t="str">
        <f t="shared" si="142"/>
        <v>0</v>
      </c>
      <c r="BM70" s="78" t="str">
        <f t="shared" si="143"/>
        <v>0</v>
      </c>
      <c r="BN70" s="78" t="str">
        <f t="shared" si="144"/>
        <v>0</v>
      </c>
      <c r="BO70" s="78" t="str">
        <f t="shared" si="145"/>
        <v>0</v>
      </c>
      <c r="BP70" s="78" t="str">
        <f t="shared" si="146"/>
        <v>0</v>
      </c>
      <c r="BQ70" s="78" t="str">
        <f t="shared" si="147"/>
        <v>0</v>
      </c>
      <c r="BR70" s="78" t="str">
        <f t="shared" si="148"/>
        <v>0</v>
      </c>
      <c r="BS70" s="78" t="str">
        <f t="shared" si="149"/>
        <v>0</v>
      </c>
      <c r="BT70" s="78" t="str">
        <f t="shared" si="150"/>
        <v>0</v>
      </c>
      <c r="BU70" s="78" t="str">
        <f t="shared" si="151"/>
        <v>0</v>
      </c>
      <c r="BV70" s="78" t="str">
        <f t="shared" si="152"/>
        <v>0</v>
      </c>
      <c r="BY70" s="129"/>
    </row>
    <row r="71" spans="1:77" ht="20.100000000000001" customHeight="1" thickBot="1" x14ac:dyDescent="0.35">
      <c r="A71" s="54"/>
      <c r="B71" s="155" t="s">
        <v>65</v>
      </c>
      <c r="C71" s="155">
        <v>0.70833333333333337</v>
      </c>
      <c r="D71" s="200" t="s">
        <v>292</v>
      </c>
      <c r="E71" s="201"/>
      <c r="F71" s="201"/>
      <c r="G71" s="201"/>
      <c r="H71" s="205"/>
      <c r="I71" s="150"/>
      <c r="J71" s="150"/>
      <c r="K71" s="165"/>
      <c r="L71" s="166"/>
      <c r="M71" s="167"/>
      <c r="N71" s="68"/>
      <c r="O71" s="69"/>
      <c r="P71" s="69"/>
      <c r="Q71" s="68"/>
      <c r="R71" s="68"/>
      <c r="S71" s="68"/>
      <c r="T71" s="68"/>
      <c r="U71" s="68"/>
      <c r="V71" s="69"/>
      <c r="W71" s="69"/>
      <c r="X71" s="68"/>
      <c r="Y71" s="68"/>
      <c r="Z71" s="68"/>
      <c r="AA71" s="68"/>
      <c r="AB71" s="68"/>
      <c r="AC71" s="69"/>
      <c r="AD71" s="69"/>
      <c r="AE71" s="68"/>
      <c r="AF71" s="68"/>
      <c r="AG71" s="68"/>
      <c r="AH71" s="68"/>
      <c r="AI71" s="68"/>
      <c r="AJ71" s="69"/>
      <c r="AK71" s="69"/>
      <c r="AL71" s="68"/>
      <c r="AM71" s="68"/>
      <c r="AN71" s="68"/>
      <c r="AO71" s="68"/>
      <c r="AP71" s="68"/>
      <c r="AQ71" s="69"/>
      <c r="AR71" s="89"/>
      <c r="AS71" s="78">
        <f>COUNTIF($N71:$AQ71,"a")</f>
        <v>0</v>
      </c>
      <c r="AT71" s="78">
        <f>COUNTIF($N71:$AQ71,"b")</f>
        <v>0</v>
      </c>
      <c r="AU71" s="78">
        <f>COUNTIF($N71:$AQ71,"c")</f>
        <v>0</v>
      </c>
      <c r="AV71" s="78">
        <f>COUNTIF($N71:$AQ71,"d")</f>
        <v>0</v>
      </c>
      <c r="AW71" s="78">
        <f>COUNTIF($N71:$AQ71,"e")</f>
        <v>0</v>
      </c>
      <c r="AX71" s="78">
        <f>COUNTIF($N71:$AQ71,"f")</f>
        <v>0</v>
      </c>
      <c r="AY71" s="78">
        <f>COUNTIF($N71:$AQ71,"g")</f>
        <v>0</v>
      </c>
      <c r="AZ71" s="78">
        <f>COUNTIF($N71:$AQ71,"h")</f>
        <v>0</v>
      </c>
      <c r="BA71" s="78">
        <f>COUNTIF($N71:$AQ71,"i")</f>
        <v>0</v>
      </c>
      <c r="BB71" s="78">
        <f>COUNTIF($N71:$AQ71,"j")</f>
        <v>0</v>
      </c>
      <c r="BC71" s="78">
        <f>COUNTIF($N71:$AQ71,"k")</f>
        <v>0</v>
      </c>
      <c r="BD71" s="78">
        <f>COUNTIF($N71:$AQ71,"l")</f>
        <v>0</v>
      </c>
      <c r="BE71" s="78">
        <f>COUNTIF($N71:$AQ71,"m")</f>
        <v>0</v>
      </c>
      <c r="BF71" s="78">
        <f>COUNTIF($N71:$AQ71,"n")</f>
        <v>0</v>
      </c>
      <c r="BG71" s="78">
        <f>COUNTIF($N71:$AQ71,"o")</f>
        <v>0</v>
      </c>
      <c r="BH71" s="78" t="str">
        <f t="shared" si="138"/>
        <v>0</v>
      </c>
      <c r="BI71" s="78" t="str">
        <f t="shared" si="139"/>
        <v>0</v>
      </c>
      <c r="BJ71" s="78" t="str">
        <f t="shared" si="140"/>
        <v>0</v>
      </c>
      <c r="BK71" s="78" t="str">
        <f t="shared" si="141"/>
        <v>0</v>
      </c>
      <c r="BL71" s="78" t="str">
        <f t="shared" si="142"/>
        <v>0</v>
      </c>
      <c r="BM71" s="78" t="str">
        <f t="shared" si="143"/>
        <v>0</v>
      </c>
      <c r="BN71" s="78" t="str">
        <f t="shared" si="144"/>
        <v>0</v>
      </c>
      <c r="BO71" s="78" t="str">
        <f t="shared" si="145"/>
        <v>0</v>
      </c>
      <c r="BP71" s="78" t="str">
        <f t="shared" si="146"/>
        <v>0</v>
      </c>
      <c r="BQ71" s="78" t="str">
        <f t="shared" si="147"/>
        <v>0</v>
      </c>
      <c r="BR71" s="78" t="str">
        <f t="shared" si="148"/>
        <v>0</v>
      </c>
      <c r="BS71" s="78" t="str">
        <f t="shared" si="149"/>
        <v>0</v>
      </c>
      <c r="BT71" s="78" t="str">
        <f t="shared" si="150"/>
        <v>0</v>
      </c>
      <c r="BU71" s="78" t="str">
        <f t="shared" si="151"/>
        <v>0</v>
      </c>
      <c r="BV71" s="78" t="str">
        <f t="shared" si="152"/>
        <v>0</v>
      </c>
      <c r="BY71" s="129"/>
    </row>
    <row r="72" spans="1:77" ht="38.25" thickBot="1" x14ac:dyDescent="0.35">
      <c r="A72" s="54"/>
      <c r="B72" s="155" t="s">
        <v>65</v>
      </c>
      <c r="C72" s="155">
        <v>0.71180555555555547</v>
      </c>
      <c r="D72" s="162" t="s">
        <v>388</v>
      </c>
      <c r="E72" s="162" t="s">
        <v>325</v>
      </c>
      <c r="F72" s="162" t="s">
        <v>355</v>
      </c>
      <c r="G72" s="162" t="s">
        <v>304</v>
      </c>
      <c r="H72" s="162" t="s">
        <v>304</v>
      </c>
      <c r="I72" s="150"/>
      <c r="J72" s="150"/>
      <c r="K72" s="165"/>
      <c r="L72" s="166"/>
      <c r="M72" s="167"/>
      <c r="N72" s="68"/>
      <c r="O72" s="69"/>
      <c r="P72" s="69"/>
      <c r="Q72" s="68"/>
      <c r="R72" s="68"/>
      <c r="S72" s="68"/>
      <c r="T72" s="68"/>
      <c r="U72" s="68"/>
      <c r="V72" s="69"/>
      <c r="W72" s="69"/>
      <c r="X72" s="68"/>
      <c r="Y72" s="68"/>
      <c r="Z72" s="68"/>
      <c r="AA72" s="68"/>
      <c r="AB72" s="68"/>
      <c r="AC72" s="69"/>
      <c r="AD72" s="69"/>
      <c r="AE72" s="68"/>
      <c r="AF72" s="68"/>
      <c r="AG72" s="68"/>
      <c r="AH72" s="68"/>
      <c r="AI72" s="68"/>
      <c r="AJ72" s="69"/>
      <c r="AK72" s="69"/>
      <c r="AL72" s="68"/>
      <c r="AM72" s="68"/>
      <c r="AN72" s="68"/>
      <c r="AO72" s="68"/>
      <c r="AP72" s="68"/>
      <c r="AQ72" s="69"/>
      <c r="AR72" s="89"/>
      <c r="AS72" s="78">
        <f>COUNTIF($N72:$AQ72,"a")</f>
        <v>0</v>
      </c>
      <c r="AT72" s="78">
        <f>COUNTIF($N72:$AQ72,"b")</f>
        <v>0</v>
      </c>
      <c r="AU72" s="78">
        <f>COUNTIF($N72:$AQ72,"c")</f>
        <v>0</v>
      </c>
      <c r="AV72" s="78">
        <f>COUNTIF($N72:$AQ72,"d")</f>
        <v>0</v>
      </c>
      <c r="AW72" s="78">
        <f>COUNTIF($N72:$AQ72,"e")</f>
        <v>0</v>
      </c>
      <c r="AX72" s="78">
        <f>COUNTIF($N72:$AQ72,"f")</f>
        <v>0</v>
      </c>
      <c r="AY72" s="78">
        <f>COUNTIF($N72:$AQ72,"g")</f>
        <v>0</v>
      </c>
      <c r="AZ72" s="78">
        <f>COUNTIF($N72:$AQ72,"h")</f>
        <v>0</v>
      </c>
      <c r="BA72" s="78">
        <f>COUNTIF($N72:$AQ72,"i")</f>
        <v>0</v>
      </c>
      <c r="BB72" s="78">
        <f>COUNTIF($N72:$AQ72,"j")</f>
        <v>0</v>
      </c>
      <c r="BC72" s="78">
        <f>COUNTIF($N72:$AQ72,"k")</f>
        <v>0</v>
      </c>
      <c r="BD72" s="78">
        <f>COUNTIF($N72:$AQ72,"l")</f>
        <v>0</v>
      </c>
      <c r="BE72" s="78">
        <f>COUNTIF($N72:$AQ72,"m")</f>
        <v>0</v>
      </c>
      <c r="BF72" s="78">
        <f>COUNTIF($N72:$AQ72,"n")</f>
        <v>0</v>
      </c>
      <c r="BG72" s="78">
        <f>COUNTIF($N72:$AQ72,"o")</f>
        <v>0</v>
      </c>
      <c r="BH72" s="78" t="str">
        <f t="shared" si="138"/>
        <v>0</v>
      </c>
      <c r="BI72" s="78" t="str">
        <f t="shared" si="139"/>
        <v>0</v>
      </c>
      <c r="BJ72" s="78" t="str">
        <f t="shared" si="140"/>
        <v>0</v>
      </c>
      <c r="BK72" s="78" t="str">
        <f t="shared" si="141"/>
        <v>0</v>
      </c>
      <c r="BL72" s="78" t="str">
        <f t="shared" si="142"/>
        <v>0</v>
      </c>
      <c r="BM72" s="78" t="str">
        <f t="shared" si="143"/>
        <v>0</v>
      </c>
      <c r="BN72" s="78" t="str">
        <f t="shared" si="144"/>
        <v>0</v>
      </c>
      <c r="BO72" s="78" t="str">
        <f t="shared" si="145"/>
        <v>0</v>
      </c>
      <c r="BP72" s="78" t="str">
        <f t="shared" si="146"/>
        <v>0</v>
      </c>
      <c r="BQ72" s="78" t="str">
        <f t="shared" si="147"/>
        <v>0</v>
      </c>
      <c r="BR72" s="78" t="str">
        <f t="shared" si="148"/>
        <v>0</v>
      </c>
      <c r="BS72" s="78" t="str">
        <f t="shared" si="149"/>
        <v>0</v>
      </c>
      <c r="BT72" s="78" t="str">
        <f t="shared" si="150"/>
        <v>0</v>
      </c>
      <c r="BU72" s="78" t="str">
        <f t="shared" si="151"/>
        <v>0</v>
      </c>
      <c r="BV72" s="78" t="str">
        <f t="shared" si="152"/>
        <v>0</v>
      </c>
      <c r="BY72" s="129"/>
    </row>
    <row r="73" spans="1:77" ht="20.100000000000001" customHeight="1" thickBot="1" x14ac:dyDescent="0.35">
      <c r="A73" s="54"/>
      <c r="B73" s="143" t="s">
        <v>66</v>
      </c>
      <c r="C73" s="143">
        <v>0.7284722222222223</v>
      </c>
      <c r="D73" s="159" t="s">
        <v>144</v>
      </c>
      <c r="E73" s="151" t="s">
        <v>165</v>
      </c>
      <c r="F73" s="151" t="s">
        <v>186</v>
      </c>
      <c r="G73" s="151" t="s">
        <v>207</v>
      </c>
      <c r="H73" s="160" t="s">
        <v>228</v>
      </c>
      <c r="I73" s="153">
        <v>165</v>
      </c>
      <c r="J73" s="153">
        <f>$I73*'Campaign Total'!$F$46</f>
        <v>156.75</v>
      </c>
      <c r="K73" s="165">
        <f t="shared" si="23"/>
        <v>0</v>
      </c>
      <c r="L73" s="166">
        <f t="shared" si="24"/>
        <v>0</v>
      </c>
      <c r="M73" s="167"/>
      <c r="N73" s="70"/>
      <c r="O73" s="69"/>
      <c r="P73" s="69"/>
      <c r="Q73" s="70"/>
      <c r="R73" s="70"/>
      <c r="S73" s="70"/>
      <c r="T73" s="70"/>
      <c r="U73" s="70"/>
      <c r="V73" s="69"/>
      <c r="W73" s="69"/>
      <c r="X73" s="70"/>
      <c r="Y73" s="70"/>
      <c r="Z73" s="70"/>
      <c r="AA73" s="70"/>
      <c r="AB73" s="70"/>
      <c r="AC73" s="69"/>
      <c r="AD73" s="69"/>
      <c r="AE73" s="70"/>
      <c r="AF73" s="70"/>
      <c r="AG73" s="70"/>
      <c r="AH73" s="70"/>
      <c r="AI73" s="70"/>
      <c r="AJ73" s="69"/>
      <c r="AK73" s="69"/>
      <c r="AL73" s="70"/>
      <c r="AM73" s="70"/>
      <c r="AN73" s="70"/>
      <c r="AO73" s="70"/>
      <c r="AP73" s="70"/>
      <c r="AQ73" s="69"/>
      <c r="AR73" s="89"/>
      <c r="AS73" s="78">
        <f>COUNTIF($N73:$AQ73,"a")</f>
        <v>0</v>
      </c>
      <c r="AT73" s="78">
        <f>COUNTIF($N73:$AQ73,"b")</f>
        <v>0</v>
      </c>
      <c r="AU73" s="78">
        <f>COUNTIF($N73:$AQ73,"c")</f>
        <v>0</v>
      </c>
      <c r="AV73" s="78">
        <f>COUNTIF($N73:$AQ73,"d")</f>
        <v>0</v>
      </c>
      <c r="AW73" s="78">
        <f>COUNTIF($N73:$AQ73,"e")</f>
        <v>0</v>
      </c>
      <c r="AX73" s="78">
        <f>COUNTIF($N73:$AQ73,"f")</f>
        <v>0</v>
      </c>
      <c r="AY73" s="78">
        <f>COUNTIF($N73:$AQ73,"g")</f>
        <v>0</v>
      </c>
      <c r="AZ73" s="78">
        <f>COUNTIF($N73:$AQ73,"h")</f>
        <v>0</v>
      </c>
      <c r="BA73" s="78">
        <f>COUNTIF($N73:$AQ73,"i")</f>
        <v>0</v>
      </c>
      <c r="BB73" s="78">
        <f>COUNTIF($N73:$AQ73,"j")</f>
        <v>0</v>
      </c>
      <c r="BC73" s="78">
        <f>COUNTIF($N73:$AQ73,"k")</f>
        <v>0</v>
      </c>
      <c r="BD73" s="78">
        <f>COUNTIF($N73:$AQ73,"l")</f>
        <v>0</v>
      </c>
      <c r="BE73" s="78">
        <f>COUNTIF($N73:$AQ73,"m")</f>
        <v>0</v>
      </c>
      <c r="BF73" s="78">
        <f>COUNTIF($N73:$AQ73,"n")</f>
        <v>0</v>
      </c>
      <c r="BG73" s="78">
        <f>COUNTIF($N73:$AQ73,"o")</f>
        <v>0</v>
      </c>
      <c r="BH73" s="78" t="str">
        <f t="shared" si="138"/>
        <v>0</v>
      </c>
      <c r="BI73" s="78" t="str">
        <f t="shared" si="139"/>
        <v>0</v>
      </c>
      <c r="BJ73" s="78" t="str">
        <f t="shared" si="140"/>
        <v>0</v>
      </c>
      <c r="BK73" s="78" t="str">
        <f t="shared" si="141"/>
        <v>0</v>
      </c>
      <c r="BL73" s="78" t="str">
        <f t="shared" si="142"/>
        <v>0</v>
      </c>
      <c r="BM73" s="78" t="str">
        <f t="shared" si="143"/>
        <v>0</v>
      </c>
      <c r="BN73" s="78" t="str">
        <f t="shared" si="144"/>
        <v>0</v>
      </c>
      <c r="BO73" s="78" t="str">
        <f t="shared" si="145"/>
        <v>0</v>
      </c>
      <c r="BP73" s="78" t="str">
        <f t="shared" si="146"/>
        <v>0</v>
      </c>
      <c r="BQ73" s="78" t="str">
        <f t="shared" si="147"/>
        <v>0</v>
      </c>
      <c r="BR73" s="78" t="str">
        <f t="shared" si="148"/>
        <v>0</v>
      </c>
      <c r="BS73" s="78" t="str">
        <f t="shared" si="149"/>
        <v>0</v>
      </c>
      <c r="BT73" s="78" t="str">
        <f t="shared" si="150"/>
        <v>0</v>
      </c>
      <c r="BU73" s="78" t="str">
        <f t="shared" si="151"/>
        <v>0</v>
      </c>
      <c r="BV73" s="78" t="str">
        <f t="shared" si="152"/>
        <v>0</v>
      </c>
      <c r="BY73" s="129"/>
    </row>
    <row r="74" spans="1:77" ht="20.100000000000001" customHeight="1" thickBot="1" x14ac:dyDescent="0.35">
      <c r="A74" s="54"/>
      <c r="B74" s="155" t="s">
        <v>65</v>
      </c>
      <c r="C74" s="155">
        <v>0.72916666666666663</v>
      </c>
      <c r="D74" s="192" t="s">
        <v>327</v>
      </c>
      <c r="E74" s="193"/>
      <c r="F74" s="193"/>
      <c r="G74" s="193"/>
      <c r="H74" s="194"/>
      <c r="I74" s="150"/>
      <c r="J74" s="150"/>
      <c r="K74" s="165"/>
      <c r="L74" s="166"/>
      <c r="M74" s="167"/>
      <c r="N74" s="68"/>
      <c r="O74" s="69"/>
      <c r="P74" s="69"/>
      <c r="Q74" s="68"/>
      <c r="R74" s="68"/>
      <c r="S74" s="68"/>
      <c r="T74" s="68"/>
      <c r="U74" s="68"/>
      <c r="V74" s="69"/>
      <c r="W74" s="69"/>
      <c r="X74" s="68"/>
      <c r="Y74" s="68"/>
      <c r="Z74" s="68"/>
      <c r="AA74" s="68"/>
      <c r="AB74" s="68"/>
      <c r="AC74" s="69"/>
      <c r="AD74" s="69"/>
      <c r="AE74" s="68"/>
      <c r="AF74" s="68"/>
      <c r="AG74" s="68"/>
      <c r="AH74" s="68"/>
      <c r="AI74" s="68"/>
      <c r="AJ74" s="69"/>
      <c r="AK74" s="69"/>
      <c r="AL74" s="68"/>
      <c r="AM74" s="68"/>
      <c r="AN74" s="68"/>
      <c r="AO74" s="68"/>
      <c r="AP74" s="68"/>
      <c r="AQ74" s="69"/>
      <c r="AR74" s="89"/>
      <c r="AS74" s="78">
        <f>COUNTIF($N74:$AQ74,"a")</f>
        <v>0</v>
      </c>
      <c r="AT74" s="78">
        <f>COUNTIF($N74:$AQ74,"b")</f>
        <v>0</v>
      </c>
      <c r="AU74" s="78">
        <f>COUNTIF($N74:$AQ74,"c")</f>
        <v>0</v>
      </c>
      <c r="AV74" s="78">
        <f>COUNTIF($N74:$AQ74,"d")</f>
        <v>0</v>
      </c>
      <c r="AW74" s="78">
        <f>COUNTIF($N74:$AQ74,"e")</f>
        <v>0</v>
      </c>
      <c r="AX74" s="78">
        <f>COUNTIF($N74:$AQ74,"f")</f>
        <v>0</v>
      </c>
      <c r="AY74" s="78">
        <f>COUNTIF($N74:$AQ74,"g")</f>
        <v>0</v>
      </c>
      <c r="AZ74" s="78">
        <f>COUNTIF($N74:$AQ74,"h")</f>
        <v>0</v>
      </c>
      <c r="BA74" s="78">
        <f>COUNTIF($N74:$AQ74,"i")</f>
        <v>0</v>
      </c>
      <c r="BB74" s="78">
        <f>COUNTIF($N74:$AQ74,"j")</f>
        <v>0</v>
      </c>
      <c r="BC74" s="78">
        <f>COUNTIF($N74:$AQ74,"k")</f>
        <v>0</v>
      </c>
      <c r="BD74" s="78">
        <f>COUNTIF($N74:$AQ74,"l")</f>
        <v>0</v>
      </c>
      <c r="BE74" s="78">
        <f>COUNTIF($N74:$AQ74,"m")</f>
        <v>0</v>
      </c>
      <c r="BF74" s="78">
        <f>COUNTIF($N74:$AQ74,"n")</f>
        <v>0</v>
      </c>
      <c r="BG74" s="78">
        <f>COUNTIF($N74:$AQ74,"o")</f>
        <v>0</v>
      </c>
      <c r="BH74" s="78" t="str">
        <f t="shared" si="138"/>
        <v>0</v>
      </c>
      <c r="BI74" s="78" t="str">
        <f t="shared" si="139"/>
        <v>0</v>
      </c>
      <c r="BJ74" s="78" t="str">
        <f t="shared" si="140"/>
        <v>0</v>
      </c>
      <c r="BK74" s="78" t="str">
        <f t="shared" si="141"/>
        <v>0</v>
      </c>
      <c r="BL74" s="78" t="str">
        <f t="shared" si="142"/>
        <v>0</v>
      </c>
      <c r="BM74" s="78" t="str">
        <f t="shared" si="143"/>
        <v>0</v>
      </c>
      <c r="BN74" s="78" t="str">
        <f t="shared" si="144"/>
        <v>0</v>
      </c>
      <c r="BO74" s="78" t="str">
        <f t="shared" si="145"/>
        <v>0</v>
      </c>
      <c r="BP74" s="78" t="str">
        <f t="shared" si="146"/>
        <v>0</v>
      </c>
      <c r="BQ74" s="78" t="str">
        <f t="shared" si="147"/>
        <v>0</v>
      </c>
      <c r="BR74" s="78" t="str">
        <f t="shared" si="148"/>
        <v>0</v>
      </c>
      <c r="BS74" s="78" t="str">
        <f t="shared" si="149"/>
        <v>0</v>
      </c>
      <c r="BT74" s="78" t="str">
        <f t="shared" si="150"/>
        <v>0</v>
      </c>
      <c r="BU74" s="78" t="str">
        <f t="shared" si="151"/>
        <v>0</v>
      </c>
      <c r="BV74" s="78" t="str">
        <f t="shared" si="152"/>
        <v>0</v>
      </c>
      <c r="BY74" s="129"/>
    </row>
    <row r="75" spans="1:77" ht="20.100000000000001" customHeight="1" thickBot="1" x14ac:dyDescent="0.35">
      <c r="A75" s="54"/>
      <c r="B75" s="143" t="s">
        <v>66</v>
      </c>
      <c r="C75" s="143">
        <v>0.74930555555555556</v>
      </c>
      <c r="D75" s="159" t="s">
        <v>306</v>
      </c>
      <c r="E75" s="151" t="s">
        <v>307</v>
      </c>
      <c r="F75" s="151" t="s">
        <v>308</v>
      </c>
      <c r="G75" s="151" t="s">
        <v>309</v>
      </c>
      <c r="H75" s="160" t="s">
        <v>310</v>
      </c>
      <c r="I75" s="153">
        <v>285</v>
      </c>
      <c r="J75" s="153">
        <f>$I75*'Campaign Total'!$F$46</f>
        <v>270.75</v>
      </c>
      <c r="K75" s="165">
        <f t="shared" ref="K75" si="155">SUM(AS75:BG75)</f>
        <v>0</v>
      </c>
      <c r="L75" s="166">
        <f t="shared" ref="L75" si="156">SUM(BH75:BV75)</f>
        <v>0</v>
      </c>
      <c r="M75" s="167"/>
      <c r="N75" s="70"/>
      <c r="O75" s="69"/>
      <c r="P75" s="69"/>
      <c r="Q75" s="70"/>
      <c r="R75" s="70"/>
      <c r="S75" s="70"/>
      <c r="T75" s="70"/>
      <c r="U75" s="70"/>
      <c r="V75" s="69"/>
      <c r="W75" s="69"/>
      <c r="X75" s="70"/>
      <c r="Y75" s="70"/>
      <c r="Z75" s="70"/>
      <c r="AA75" s="70"/>
      <c r="AB75" s="70"/>
      <c r="AC75" s="69"/>
      <c r="AD75" s="69"/>
      <c r="AE75" s="70"/>
      <c r="AF75" s="70"/>
      <c r="AG75" s="70"/>
      <c r="AH75" s="70"/>
      <c r="AI75" s="70"/>
      <c r="AJ75" s="69"/>
      <c r="AK75" s="69"/>
      <c r="AL75" s="70"/>
      <c r="AM75" s="70"/>
      <c r="AN75" s="70"/>
      <c r="AO75" s="70"/>
      <c r="AP75" s="70"/>
      <c r="AQ75" s="69"/>
      <c r="AR75" s="89"/>
      <c r="AS75" s="78">
        <f>COUNTIF($N75:$AQ75,"a")</f>
        <v>0</v>
      </c>
      <c r="AT75" s="78">
        <f>COUNTIF($N75:$AQ75,"b")</f>
        <v>0</v>
      </c>
      <c r="AU75" s="78">
        <f>COUNTIF($N75:$AQ75,"c")</f>
        <v>0</v>
      </c>
      <c r="AV75" s="78">
        <f>COUNTIF($N75:$AQ75,"d")</f>
        <v>0</v>
      </c>
      <c r="AW75" s="78">
        <f>COUNTIF($N75:$AQ75,"e")</f>
        <v>0</v>
      </c>
      <c r="AX75" s="78">
        <f>COUNTIF($N75:$AQ75,"f")</f>
        <v>0</v>
      </c>
      <c r="AY75" s="78">
        <f>COUNTIF($N75:$AQ75,"g")</f>
        <v>0</v>
      </c>
      <c r="AZ75" s="78">
        <f>COUNTIF($N75:$AQ75,"h")</f>
        <v>0</v>
      </c>
      <c r="BA75" s="78">
        <f>COUNTIF($N75:$AQ75,"i")</f>
        <v>0</v>
      </c>
      <c r="BB75" s="78">
        <f>COUNTIF($N75:$AQ75,"j")</f>
        <v>0</v>
      </c>
      <c r="BC75" s="78">
        <f>COUNTIF($N75:$AQ75,"k")</f>
        <v>0</v>
      </c>
      <c r="BD75" s="78">
        <f>COUNTIF($N75:$AQ75,"l")</f>
        <v>0</v>
      </c>
      <c r="BE75" s="78">
        <f>COUNTIF($N75:$AQ75,"m")</f>
        <v>0</v>
      </c>
      <c r="BF75" s="78">
        <f>COUNTIF($N75:$AQ75,"n")</f>
        <v>0</v>
      </c>
      <c r="BG75" s="78">
        <f>COUNTIF($N75:$AQ75,"o")</f>
        <v>0</v>
      </c>
      <c r="BH75" s="78" t="str">
        <f t="shared" ref="BH75" si="157">IF(AS75&gt;0,($J75*AS75*$F$14),"0")</f>
        <v>0</v>
      </c>
      <c r="BI75" s="78" t="str">
        <f t="shared" ref="BI75" si="158">IF(AT75&gt;0,($J75*AT75*$F$15),"0")</f>
        <v>0</v>
      </c>
      <c r="BJ75" s="78" t="str">
        <f t="shared" ref="BJ75" si="159">IF(AU75&gt;0,($J75*AU75*$F$16),"0")</f>
        <v>0</v>
      </c>
      <c r="BK75" s="78" t="str">
        <f t="shared" ref="BK75" si="160">IF(AV75&gt;0,($J75*AV75*$F$17),"0")</f>
        <v>0</v>
      </c>
      <c r="BL75" s="78" t="str">
        <f t="shared" ref="BL75" si="161">IF(AW75&gt;0,($J75*AW75*$F$17),"0")</f>
        <v>0</v>
      </c>
      <c r="BM75" s="78" t="str">
        <f t="shared" ref="BM75" si="162">IF(AX75&gt;0,($J75*AX75*$F$19),"0")</f>
        <v>0</v>
      </c>
      <c r="BN75" s="78" t="str">
        <f t="shared" ref="BN75" si="163">IF(AY75&gt;0,($J75*AY75*$F$20),"0")</f>
        <v>0</v>
      </c>
      <c r="BO75" s="78" t="str">
        <f t="shared" ref="BO75" si="164">IF(AZ75&gt;0,($J75*AZ75*$F$21),"0")</f>
        <v>0</v>
      </c>
      <c r="BP75" s="78" t="str">
        <f t="shared" ref="BP75" si="165">IF(BA75&gt;0,($J75*BA75*$F$22),"0")</f>
        <v>0</v>
      </c>
      <c r="BQ75" s="78" t="str">
        <f t="shared" ref="BQ75" si="166">IF(BB75&gt;0,($J75*BB75*$F$23),"0")</f>
        <v>0</v>
      </c>
      <c r="BR75" s="78" t="str">
        <f t="shared" ref="BR75" si="167">IF(BC75&gt;0,($J75*BC75*$F$24),"0")</f>
        <v>0</v>
      </c>
      <c r="BS75" s="78" t="str">
        <f t="shared" ref="BS75" si="168">IF(BD75&gt;0,($J75*BD75*$F$25),"0")</f>
        <v>0</v>
      </c>
      <c r="BT75" s="78" t="str">
        <f t="shared" ref="BT75" si="169">IF(BE75&gt;0,($J75*BE75*$F$26),"0")</f>
        <v>0</v>
      </c>
      <c r="BU75" s="78" t="str">
        <f t="shared" ref="BU75" si="170">IF(BF75&gt;0,($J75*BF75*$F$27),"0")</f>
        <v>0</v>
      </c>
      <c r="BV75" s="78" t="str">
        <f t="shared" ref="BV75" si="171">IF(BG75&gt;0,($J75*BG75*$F$28),"0")</f>
        <v>0</v>
      </c>
      <c r="BY75" s="129"/>
    </row>
    <row r="76" spans="1:77" ht="20.100000000000001" customHeight="1" thickBot="1" x14ac:dyDescent="0.35">
      <c r="A76" s="54"/>
      <c r="B76" s="155" t="s">
        <v>65</v>
      </c>
      <c r="C76" s="141">
        <v>0.75</v>
      </c>
      <c r="D76" s="200" t="s">
        <v>344</v>
      </c>
      <c r="E76" s="201"/>
      <c r="F76" s="201"/>
      <c r="G76" s="201"/>
      <c r="H76" s="205"/>
      <c r="I76" s="150"/>
      <c r="J76" s="150"/>
      <c r="K76" s="165"/>
      <c r="L76" s="166"/>
      <c r="M76" s="167"/>
      <c r="N76" s="68"/>
      <c r="O76" s="69"/>
      <c r="P76" s="69"/>
      <c r="Q76" s="68"/>
      <c r="R76" s="68"/>
      <c r="S76" s="68"/>
      <c r="T76" s="68"/>
      <c r="U76" s="68"/>
      <c r="V76" s="69"/>
      <c r="W76" s="69"/>
      <c r="X76" s="68"/>
      <c r="Y76" s="68"/>
      <c r="Z76" s="68"/>
      <c r="AA76" s="68"/>
      <c r="AB76" s="68"/>
      <c r="AC76" s="69"/>
      <c r="AD76" s="69"/>
      <c r="AE76" s="68"/>
      <c r="AF76" s="68"/>
      <c r="AG76" s="68"/>
      <c r="AH76" s="68"/>
      <c r="AI76" s="68"/>
      <c r="AJ76" s="69"/>
      <c r="AK76" s="69"/>
      <c r="AL76" s="68"/>
      <c r="AM76" s="68"/>
      <c r="AN76" s="68"/>
      <c r="AO76" s="68"/>
      <c r="AP76" s="68"/>
      <c r="AQ76" s="69"/>
      <c r="AR76" s="89"/>
      <c r="AS76" s="78">
        <f>COUNTIF($N76:$AQ76,"a")</f>
        <v>0</v>
      </c>
      <c r="AT76" s="78">
        <f>COUNTIF($N76:$AQ76,"b")</f>
        <v>0</v>
      </c>
      <c r="AU76" s="78">
        <f>COUNTIF($N76:$AQ76,"c")</f>
        <v>0</v>
      </c>
      <c r="AV76" s="78">
        <f>COUNTIF($N76:$AQ76,"d")</f>
        <v>0</v>
      </c>
      <c r="AW76" s="78">
        <f>COUNTIF($N76:$AQ76,"e")</f>
        <v>0</v>
      </c>
      <c r="AX76" s="78">
        <f>COUNTIF($N76:$AQ76,"f")</f>
        <v>0</v>
      </c>
      <c r="AY76" s="78">
        <f>COUNTIF($N76:$AQ76,"g")</f>
        <v>0</v>
      </c>
      <c r="AZ76" s="78">
        <f>COUNTIF($N76:$AQ76,"h")</f>
        <v>0</v>
      </c>
      <c r="BA76" s="78">
        <f>COUNTIF($N76:$AQ76,"i")</f>
        <v>0</v>
      </c>
      <c r="BB76" s="78">
        <f>COUNTIF($N76:$AQ76,"j")</f>
        <v>0</v>
      </c>
      <c r="BC76" s="78">
        <f>COUNTIF($N76:$AQ76,"k")</f>
        <v>0</v>
      </c>
      <c r="BD76" s="78">
        <f>COUNTIF($N76:$AQ76,"l")</f>
        <v>0</v>
      </c>
      <c r="BE76" s="78">
        <f>COUNTIF($N76:$AQ76,"m")</f>
        <v>0</v>
      </c>
      <c r="BF76" s="78">
        <f>COUNTIF($N76:$AQ76,"n")</f>
        <v>0</v>
      </c>
      <c r="BG76" s="78">
        <f>COUNTIF($N76:$AQ76,"o")</f>
        <v>0</v>
      </c>
      <c r="BH76" s="78" t="str">
        <f t="shared" si="138"/>
        <v>0</v>
      </c>
      <c r="BI76" s="78" t="str">
        <f t="shared" si="139"/>
        <v>0</v>
      </c>
      <c r="BJ76" s="78" t="str">
        <f t="shared" si="140"/>
        <v>0</v>
      </c>
      <c r="BK76" s="78" t="str">
        <f t="shared" si="141"/>
        <v>0</v>
      </c>
      <c r="BL76" s="78" t="str">
        <f t="shared" si="142"/>
        <v>0</v>
      </c>
      <c r="BM76" s="78" t="str">
        <f t="shared" si="143"/>
        <v>0</v>
      </c>
      <c r="BN76" s="78" t="str">
        <f t="shared" si="144"/>
        <v>0</v>
      </c>
      <c r="BO76" s="78" t="str">
        <f t="shared" si="145"/>
        <v>0</v>
      </c>
      <c r="BP76" s="78" t="str">
        <f t="shared" si="146"/>
        <v>0</v>
      </c>
      <c r="BQ76" s="78" t="str">
        <f t="shared" si="147"/>
        <v>0</v>
      </c>
      <c r="BR76" s="78" t="str">
        <f t="shared" si="148"/>
        <v>0</v>
      </c>
      <c r="BS76" s="78" t="str">
        <f t="shared" si="149"/>
        <v>0</v>
      </c>
      <c r="BT76" s="78" t="str">
        <f t="shared" si="150"/>
        <v>0</v>
      </c>
      <c r="BU76" s="78" t="str">
        <f t="shared" si="151"/>
        <v>0</v>
      </c>
      <c r="BV76" s="78" t="str">
        <f t="shared" si="152"/>
        <v>0</v>
      </c>
      <c r="BY76" s="129"/>
    </row>
    <row r="77" spans="1:77" ht="20.100000000000001" customHeight="1" thickBot="1" x14ac:dyDescent="0.35">
      <c r="A77" s="55"/>
      <c r="B77" s="143" t="s">
        <v>66</v>
      </c>
      <c r="C77" s="143">
        <v>0.77013888888888893</v>
      </c>
      <c r="D77" s="160" t="s">
        <v>145</v>
      </c>
      <c r="E77" s="160" t="s">
        <v>166</v>
      </c>
      <c r="F77" s="160" t="s">
        <v>187</v>
      </c>
      <c r="G77" s="160" t="s">
        <v>208</v>
      </c>
      <c r="H77" s="160" t="s">
        <v>229</v>
      </c>
      <c r="I77" s="153">
        <v>213</v>
      </c>
      <c r="J77" s="153">
        <f>$I77*'Campaign Total'!$F$46</f>
        <v>202.35</v>
      </c>
      <c r="K77" s="165">
        <f t="shared" ref="K77" si="172">SUM(AS77:BG77)</f>
        <v>0</v>
      </c>
      <c r="L77" s="166">
        <f t="shared" ref="L77" si="173">SUM(BH77:BV77)</f>
        <v>0</v>
      </c>
      <c r="M77" s="167"/>
      <c r="N77" s="70"/>
      <c r="O77" s="69"/>
      <c r="P77" s="69"/>
      <c r="Q77" s="70"/>
      <c r="R77" s="70"/>
      <c r="S77" s="70"/>
      <c r="T77" s="70"/>
      <c r="U77" s="70"/>
      <c r="V77" s="69"/>
      <c r="W77" s="69"/>
      <c r="X77" s="70"/>
      <c r="Y77" s="70"/>
      <c r="Z77" s="70"/>
      <c r="AA77" s="70"/>
      <c r="AB77" s="70"/>
      <c r="AC77" s="69"/>
      <c r="AD77" s="69"/>
      <c r="AE77" s="70"/>
      <c r="AF77" s="70"/>
      <c r="AG77" s="70"/>
      <c r="AH77" s="70"/>
      <c r="AI77" s="70"/>
      <c r="AJ77" s="69"/>
      <c r="AK77" s="69"/>
      <c r="AL77" s="70"/>
      <c r="AM77" s="70"/>
      <c r="AN77" s="70"/>
      <c r="AO77" s="70"/>
      <c r="AP77" s="70"/>
      <c r="AQ77" s="69"/>
      <c r="AR77" s="89"/>
      <c r="AS77" s="78">
        <f>COUNTIF($N77:$AQ77,"a")</f>
        <v>0</v>
      </c>
      <c r="AT77" s="78">
        <f>COUNTIF($N77:$AQ77,"b")</f>
        <v>0</v>
      </c>
      <c r="AU77" s="78">
        <f>COUNTIF($N77:$AQ77,"c")</f>
        <v>0</v>
      </c>
      <c r="AV77" s="78">
        <f>COUNTIF($N77:$AQ77,"d")</f>
        <v>0</v>
      </c>
      <c r="AW77" s="78">
        <f>COUNTIF($N77:$AQ77,"e")</f>
        <v>0</v>
      </c>
      <c r="AX77" s="78">
        <f>COUNTIF($N77:$AQ77,"f")</f>
        <v>0</v>
      </c>
      <c r="AY77" s="78">
        <f>COUNTIF($N77:$AQ77,"g")</f>
        <v>0</v>
      </c>
      <c r="AZ77" s="78">
        <f>COUNTIF($N77:$AQ77,"h")</f>
        <v>0</v>
      </c>
      <c r="BA77" s="78">
        <f>COUNTIF($N77:$AQ77,"i")</f>
        <v>0</v>
      </c>
      <c r="BB77" s="78">
        <f>COUNTIF($N77:$AQ77,"j")</f>
        <v>0</v>
      </c>
      <c r="BC77" s="78">
        <f>COUNTIF($N77:$AQ77,"k")</f>
        <v>0</v>
      </c>
      <c r="BD77" s="78">
        <f>COUNTIF($N77:$AQ77,"l")</f>
        <v>0</v>
      </c>
      <c r="BE77" s="78">
        <f>COUNTIF($N77:$AQ77,"m")</f>
        <v>0</v>
      </c>
      <c r="BF77" s="78">
        <f>COUNTIF($N77:$AQ77,"n")</f>
        <v>0</v>
      </c>
      <c r="BG77" s="78">
        <f>COUNTIF($N77:$AQ77,"o")</f>
        <v>0</v>
      </c>
      <c r="BH77" s="78" t="str">
        <f t="shared" si="138"/>
        <v>0</v>
      </c>
      <c r="BI77" s="78" t="str">
        <f t="shared" si="139"/>
        <v>0</v>
      </c>
      <c r="BJ77" s="78" t="str">
        <f t="shared" si="140"/>
        <v>0</v>
      </c>
      <c r="BK77" s="78" t="str">
        <f t="shared" si="141"/>
        <v>0</v>
      </c>
      <c r="BL77" s="78" t="str">
        <f t="shared" si="142"/>
        <v>0</v>
      </c>
      <c r="BM77" s="78" t="str">
        <f t="shared" si="143"/>
        <v>0</v>
      </c>
      <c r="BN77" s="78" t="str">
        <f t="shared" si="144"/>
        <v>0</v>
      </c>
      <c r="BO77" s="78" t="str">
        <f t="shared" si="145"/>
        <v>0</v>
      </c>
      <c r="BP77" s="78" t="str">
        <f t="shared" si="146"/>
        <v>0</v>
      </c>
      <c r="BQ77" s="78" t="str">
        <f t="shared" si="147"/>
        <v>0</v>
      </c>
      <c r="BR77" s="78" t="str">
        <f t="shared" si="148"/>
        <v>0</v>
      </c>
      <c r="BS77" s="78" t="str">
        <f t="shared" si="149"/>
        <v>0</v>
      </c>
      <c r="BT77" s="78" t="str">
        <f t="shared" si="150"/>
        <v>0</v>
      </c>
      <c r="BU77" s="78" t="str">
        <f t="shared" si="151"/>
        <v>0</v>
      </c>
      <c r="BV77" s="78" t="str">
        <f t="shared" si="152"/>
        <v>0</v>
      </c>
      <c r="BY77" s="129"/>
    </row>
    <row r="78" spans="1:77" ht="20.100000000000001" customHeight="1" thickBot="1" x14ac:dyDescent="0.35">
      <c r="A78" s="54"/>
      <c r="B78" s="141" t="s">
        <v>65</v>
      </c>
      <c r="C78" s="141">
        <v>0.77083333333333337</v>
      </c>
      <c r="D78" s="200" t="s">
        <v>344</v>
      </c>
      <c r="E78" s="201"/>
      <c r="F78" s="201"/>
      <c r="G78" s="201"/>
      <c r="H78" s="205"/>
      <c r="I78" s="150"/>
      <c r="J78" s="150"/>
      <c r="K78" s="165"/>
      <c r="L78" s="166"/>
      <c r="M78" s="167"/>
      <c r="N78" s="68"/>
      <c r="O78" s="69"/>
      <c r="P78" s="69"/>
      <c r="Q78" s="68"/>
      <c r="R78" s="68"/>
      <c r="S78" s="68"/>
      <c r="T78" s="68"/>
      <c r="U78" s="68"/>
      <c r="V78" s="69"/>
      <c r="W78" s="69"/>
      <c r="X78" s="68"/>
      <c r="Y78" s="68"/>
      <c r="Z78" s="68"/>
      <c r="AA78" s="68"/>
      <c r="AB78" s="68"/>
      <c r="AC78" s="69"/>
      <c r="AD78" s="69"/>
      <c r="AE78" s="68"/>
      <c r="AF78" s="68"/>
      <c r="AG78" s="68"/>
      <c r="AH78" s="68"/>
      <c r="AI78" s="68"/>
      <c r="AJ78" s="69"/>
      <c r="AK78" s="69"/>
      <c r="AL78" s="68"/>
      <c r="AM78" s="68"/>
      <c r="AN78" s="68"/>
      <c r="AO78" s="68"/>
      <c r="AP78" s="68"/>
      <c r="AQ78" s="69"/>
      <c r="AR78" s="89"/>
      <c r="AS78" s="78">
        <f>COUNTIF($N78:$AQ78,"a")</f>
        <v>0</v>
      </c>
      <c r="AT78" s="78">
        <f>COUNTIF($N78:$AQ78,"b")</f>
        <v>0</v>
      </c>
      <c r="AU78" s="78">
        <f>COUNTIF($N78:$AQ78,"c")</f>
        <v>0</v>
      </c>
      <c r="AV78" s="78">
        <f>COUNTIF($N78:$AQ78,"d")</f>
        <v>0</v>
      </c>
      <c r="AW78" s="78">
        <f>COUNTIF($N78:$AQ78,"e")</f>
        <v>0</v>
      </c>
      <c r="AX78" s="78">
        <f>COUNTIF($N78:$AQ78,"f")</f>
        <v>0</v>
      </c>
      <c r="AY78" s="78">
        <f>COUNTIF($N78:$AQ78,"g")</f>
        <v>0</v>
      </c>
      <c r="AZ78" s="78">
        <f>COUNTIF($N78:$AQ78,"h")</f>
        <v>0</v>
      </c>
      <c r="BA78" s="78">
        <f>COUNTIF($N78:$AQ78,"i")</f>
        <v>0</v>
      </c>
      <c r="BB78" s="78">
        <f>COUNTIF($N78:$AQ78,"j")</f>
        <v>0</v>
      </c>
      <c r="BC78" s="78">
        <f>COUNTIF($N78:$AQ78,"k")</f>
        <v>0</v>
      </c>
      <c r="BD78" s="78">
        <f>COUNTIF($N78:$AQ78,"l")</f>
        <v>0</v>
      </c>
      <c r="BE78" s="78">
        <f>COUNTIF($N78:$AQ78,"m")</f>
        <v>0</v>
      </c>
      <c r="BF78" s="78">
        <f>COUNTIF($N78:$AQ78,"n")</f>
        <v>0</v>
      </c>
      <c r="BG78" s="78">
        <f>COUNTIF($N78:$AQ78,"o")</f>
        <v>0</v>
      </c>
      <c r="BH78" s="78" t="str">
        <f t="shared" si="138"/>
        <v>0</v>
      </c>
      <c r="BI78" s="78" t="str">
        <f t="shared" si="139"/>
        <v>0</v>
      </c>
      <c r="BJ78" s="78" t="str">
        <f t="shared" si="140"/>
        <v>0</v>
      </c>
      <c r="BK78" s="78" t="str">
        <f t="shared" si="141"/>
        <v>0</v>
      </c>
      <c r="BL78" s="78" t="str">
        <f t="shared" si="142"/>
        <v>0</v>
      </c>
      <c r="BM78" s="78" t="str">
        <f t="shared" si="143"/>
        <v>0</v>
      </c>
      <c r="BN78" s="78" t="str">
        <f t="shared" si="144"/>
        <v>0</v>
      </c>
      <c r="BO78" s="78" t="str">
        <f t="shared" si="145"/>
        <v>0</v>
      </c>
      <c r="BP78" s="78" t="str">
        <f t="shared" si="146"/>
        <v>0</v>
      </c>
      <c r="BQ78" s="78" t="str">
        <f t="shared" si="147"/>
        <v>0</v>
      </c>
      <c r="BR78" s="78" t="str">
        <f t="shared" si="148"/>
        <v>0</v>
      </c>
      <c r="BS78" s="78" t="str">
        <f t="shared" si="149"/>
        <v>0</v>
      </c>
      <c r="BT78" s="78" t="str">
        <f t="shared" si="150"/>
        <v>0</v>
      </c>
      <c r="BU78" s="78" t="str">
        <f t="shared" si="151"/>
        <v>0</v>
      </c>
      <c r="BV78" s="78" t="str">
        <f t="shared" si="152"/>
        <v>0</v>
      </c>
      <c r="BY78" s="129"/>
    </row>
    <row r="79" spans="1:77" ht="20.100000000000001" customHeight="1" thickBot="1" x14ac:dyDescent="0.35">
      <c r="A79" s="55"/>
      <c r="B79" s="143" t="s">
        <v>66</v>
      </c>
      <c r="C79" s="143">
        <v>0.7909722222222223</v>
      </c>
      <c r="D79" s="160" t="s">
        <v>335</v>
      </c>
      <c r="E79" s="160" t="s">
        <v>336</v>
      </c>
      <c r="F79" s="160" t="s">
        <v>337</v>
      </c>
      <c r="G79" s="160" t="s">
        <v>338</v>
      </c>
      <c r="H79" s="160" t="s">
        <v>339</v>
      </c>
      <c r="I79" s="153">
        <v>337</v>
      </c>
      <c r="J79" s="153">
        <f>$I79*'Campaign Total'!$F$46</f>
        <v>320.14999999999998</v>
      </c>
      <c r="K79" s="165">
        <f t="shared" ref="K79" si="174">SUM(AS79:BG79)</f>
        <v>0</v>
      </c>
      <c r="L79" s="166">
        <f t="shared" ref="L79" si="175">SUM(BH79:BV79)</f>
        <v>0</v>
      </c>
      <c r="M79" s="167"/>
      <c r="N79" s="70"/>
      <c r="O79" s="69"/>
      <c r="P79" s="69"/>
      <c r="Q79" s="70"/>
      <c r="R79" s="70"/>
      <c r="S79" s="70"/>
      <c r="T79" s="70"/>
      <c r="U79" s="70"/>
      <c r="V79" s="69"/>
      <c r="W79" s="69"/>
      <c r="X79" s="70"/>
      <c r="Y79" s="70"/>
      <c r="Z79" s="70"/>
      <c r="AA79" s="70"/>
      <c r="AB79" s="70"/>
      <c r="AC79" s="69"/>
      <c r="AD79" s="69"/>
      <c r="AE79" s="70"/>
      <c r="AF79" s="70"/>
      <c r="AG79" s="70"/>
      <c r="AH79" s="70"/>
      <c r="AI79" s="70"/>
      <c r="AJ79" s="69"/>
      <c r="AK79" s="69"/>
      <c r="AL79" s="70"/>
      <c r="AM79" s="70"/>
      <c r="AN79" s="70"/>
      <c r="AO79" s="70"/>
      <c r="AP79" s="70"/>
      <c r="AQ79" s="69"/>
      <c r="AR79" s="89"/>
      <c r="AS79" s="78">
        <f>COUNTIF($N79:$AQ79,"a")</f>
        <v>0</v>
      </c>
      <c r="AT79" s="78">
        <f>COUNTIF($N79:$AQ79,"b")</f>
        <v>0</v>
      </c>
      <c r="AU79" s="78">
        <f>COUNTIF($N79:$AQ79,"c")</f>
        <v>0</v>
      </c>
      <c r="AV79" s="78">
        <f>COUNTIF($N79:$AQ79,"d")</f>
        <v>0</v>
      </c>
      <c r="AW79" s="78">
        <f>COUNTIF($N79:$AQ79,"e")</f>
        <v>0</v>
      </c>
      <c r="AX79" s="78">
        <f>COUNTIF($N79:$AQ79,"f")</f>
        <v>0</v>
      </c>
      <c r="AY79" s="78">
        <f>COUNTIF($N79:$AQ79,"g")</f>
        <v>0</v>
      </c>
      <c r="AZ79" s="78">
        <f>COUNTIF($N79:$AQ79,"h")</f>
        <v>0</v>
      </c>
      <c r="BA79" s="78">
        <f>COUNTIF($N79:$AQ79,"i")</f>
        <v>0</v>
      </c>
      <c r="BB79" s="78">
        <f>COUNTIF($N79:$AQ79,"j")</f>
        <v>0</v>
      </c>
      <c r="BC79" s="78">
        <f>COUNTIF($N79:$AQ79,"k")</f>
        <v>0</v>
      </c>
      <c r="BD79" s="78">
        <f>COUNTIF($N79:$AQ79,"l")</f>
        <v>0</v>
      </c>
      <c r="BE79" s="78">
        <f>COUNTIF($N79:$AQ79,"m")</f>
        <v>0</v>
      </c>
      <c r="BF79" s="78">
        <f>COUNTIF($N79:$AQ79,"n")</f>
        <v>0</v>
      </c>
      <c r="BG79" s="78">
        <f>COUNTIF($N79:$AQ79,"o")</f>
        <v>0</v>
      </c>
      <c r="BH79" s="78" t="str">
        <f t="shared" ref="BH79:BH80" si="176">IF(AS79&gt;0,($J79*AS79*$F$14),"0")</f>
        <v>0</v>
      </c>
      <c r="BI79" s="78" t="str">
        <f t="shared" ref="BI79:BI80" si="177">IF(AT79&gt;0,($J79*AT79*$F$15),"0")</f>
        <v>0</v>
      </c>
      <c r="BJ79" s="78" t="str">
        <f t="shared" ref="BJ79:BJ80" si="178">IF(AU79&gt;0,($J79*AU79*$F$16),"0")</f>
        <v>0</v>
      </c>
      <c r="BK79" s="78" t="str">
        <f t="shared" ref="BK79:BK80" si="179">IF(AV79&gt;0,($J79*AV79*$F$17),"0")</f>
        <v>0</v>
      </c>
      <c r="BL79" s="78" t="str">
        <f t="shared" ref="BL79:BL80" si="180">IF(AW79&gt;0,($J79*AW79*$F$17),"0")</f>
        <v>0</v>
      </c>
      <c r="BM79" s="78" t="str">
        <f t="shared" ref="BM79:BM80" si="181">IF(AX79&gt;0,($J79*AX79*$F$19),"0")</f>
        <v>0</v>
      </c>
      <c r="BN79" s="78" t="str">
        <f t="shared" ref="BN79:BN80" si="182">IF(AY79&gt;0,($J79*AY79*$F$20),"0")</f>
        <v>0</v>
      </c>
      <c r="BO79" s="78" t="str">
        <f t="shared" ref="BO79:BO80" si="183">IF(AZ79&gt;0,($J79*AZ79*$F$21),"0")</f>
        <v>0</v>
      </c>
      <c r="BP79" s="78" t="str">
        <f t="shared" ref="BP79:BP80" si="184">IF(BA79&gt;0,($J79*BA79*$F$22),"0")</f>
        <v>0</v>
      </c>
      <c r="BQ79" s="78" t="str">
        <f t="shared" ref="BQ79:BQ80" si="185">IF(BB79&gt;0,($J79*BB79*$F$23),"0")</f>
        <v>0</v>
      </c>
      <c r="BR79" s="78" t="str">
        <f t="shared" ref="BR79:BR80" si="186">IF(BC79&gt;0,($J79*BC79*$F$24),"0")</f>
        <v>0</v>
      </c>
      <c r="BS79" s="78" t="str">
        <f t="shared" ref="BS79:BS80" si="187">IF(BD79&gt;0,($J79*BD79*$F$25),"0")</f>
        <v>0</v>
      </c>
      <c r="BT79" s="78" t="str">
        <f t="shared" ref="BT79:BT80" si="188">IF(BE79&gt;0,($J79*BE79*$F$26),"0")</f>
        <v>0</v>
      </c>
      <c r="BU79" s="78" t="str">
        <f t="shared" ref="BU79:BU80" si="189">IF(BF79&gt;0,($J79*BF79*$F$27),"0")</f>
        <v>0</v>
      </c>
      <c r="BV79" s="78" t="str">
        <f t="shared" ref="BV79:BV80" si="190">IF(BG79&gt;0,($J79*BG79*$F$28),"0")</f>
        <v>0</v>
      </c>
      <c r="BY79" s="129"/>
    </row>
    <row r="80" spans="1:77" ht="20.100000000000001" customHeight="1" thickBot="1" x14ac:dyDescent="0.35">
      <c r="A80" s="54"/>
      <c r="B80" s="141" t="s">
        <v>65</v>
      </c>
      <c r="C80" s="161">
        <v>0.79166666666666663</v>
      </c>
      <c r="D80" s="208" t="s">
        <v>344</v>
      </c>
      <c r="E80" s="209"/>
      <c r="F80" s="209"/>
      <c r="G80" s="209"/>
      <c r="H80" s="210"/>
      <c r="I80" s="150"/>
      <c r="J80" s="150"/>
      <c r="K80" s="165"/>
      <c r="L80" s="166"/>
      <c r="M80" s="167"/>
      <c r="N80" s="68"/>
      <c r="O80" s="69"/>
      <c r="P80" s="69"/>
      <c r="Q80" s="68"/>
      <c r="R80" s="68"/>
      <c r="S80" s="68"/>
      <c r="T80" s="68"/>
      <c r="U80" s="68"/>
      <c r="V80" s="69"/>
      <c r="W80" s="69"/>
      <c r="X80" s="68"/>
      <c r="Y80" s="68"/>
      <c r="Z80" s="68"/>
      <c r="AA80" s="68"/>
      <c r="AB80" s="68"/>
      <c r="AC80" s="69"/>
      <c r="AD80" s="69"/>
      <c r="AE80" s="68"/>
      <c r="AF80" s="68"/>
      <c r="AG80" s="68"/>
      <c r="AH80" s="68"/>
      <c r="AI80" s="68"/>
      <c r="AJ80" s="69"/>
      <c r="AK80" s="69"/>
      <c r="AL80" s="68"/>
      <c r="AM80" s="68"/>
      <c r="AN80" s="68"/>
      <c r="AO80" s="68"/>
      <c r="AP80" s="68"/>
      <c r="AQ80" s="69"/>
      <c r="AR80" s="89"/>
      <c r="AS80" s="78">
        <f>COUNTIF($N80:$AQ80,"a")</f>
        <v>0</v>
      </c>
      <c r="AT80" s="78">
        <f>COUNTIF($N80:$AQ80,"b")</f>
        <v>0</v>
      </c>
      <c r="AU80" s="78">
        <f>COUNTIF($N80:$AQ80,"c")</f>
        <v>0</v>
      </c>
      <c r="AV80" s="78">
        <f>COUNTIF($N80:$AQ80,"d")</f>
        <v>0</v>
      </c>
      <c r="AW80" s="78">
        <f>COUNTIF($N80:$AQ80,"e")</f>
        <v>0</v>
      </c>
      <c r="AX80" s="78">
        <f>COUNTIF($N80:$AQ80,"f")</f>
        <v>0</v>
      </c>
      <c r="AY80" s="78">
        <f>COUNTIF($N80:$AQ80,"g")</f>
        <v>0</v>
      </c>
      <c r="AZ80" s="78">
        <f>COUNTIF($N80:$AQ80,"h")</f>
        <v>0</v>
      </c>
      <c r="BA80" s="78">
        <f>COUNTIF($N80:$AQ80,"i")</f>
        <v>0</v>
      </c>
      <c r="BB80" s="78">
        <f>COUNTIF($N80:$AQ80,"j")</f>
        <v>0</v>
      </c>
      <c r="BC80" s="78">
        <f>COUNTIF($N80:$AQ80,"k")</f>
        <v>0</v>
      </c>
      <c r="BD80" s="78">
        <f>COUNTIF($N80:$AQ80,"l")</f>
        <v>0</v>
      </c>
      <c r="BE80" s="78">
        <f>COUNTIF($N80:$AQ80,"m")</f>
        <v>0</v>
      </c>
      <c r="BF80" s="78">
        <f>COUNTIF($N80:$AQ80,"n")</f>
        <v>0</v>
      </c>
      <c r="BG80" s="78">
        <f>COUNTIF($N80:$AQ80,"o")</f>
        <v>0</v>
      </c>
      <c r="BH80" s="78" t="str">
        <f t="shared" si="176"/>
        <v>0</v>
      </c>
      <c r="BI80" s="78" t="str">
        <f t="shared" si="177"/>
        <v>0</v>
      </c>
      <c r="BJ80" s="78" t="str">
        <f t="shared" si="178"/>
        <v>0</v>
      </c>
      <c r="BK80" s="78" t="str">
        <f t="shared" si="179"/>
        <v>0</v>
      </c>
      <c r="BL80" s="78" t="str">
        <f t="shared" si="180"/>
        <v>0</v>
      </c>
      <c r="BM80" s="78" t="str">
        <f t="shared" si="181"/>
        <v>0</v>
      </c>
      <c r="BN80" s="78" t="str">
        <f t="shared" si="182"/>
        <v>0</v>
      </c>
      <c r="BO80" s="78" t="str">
        <f t="shared" si="183"/>
        <v>0</v>
      </c>
      <c r="BP80" s="78" t="str">
        <f t="shared" si="184"/>
        <v>0</v>
      </c>
      <c r="BQ80" s="78" t="str">
        <f t="shared" si="185"/>
        <v>0</v>
      </c>
      <c r="BR80" s="78" t="str">
        <f t="shared" si="186"/>
        <v>0</v>
      </c>
      <c r="BS80" s="78" t="str">
        <f t="shared" si="187"/>
        <v>0</v>
      </c>
      <c r="BT80" s="78" t="str">
        <f t="shared" si="188"/>
        <v>0</v>
      </c>
      <c r="BU80" s="78" t="str">
        <f t="shared" si="189"/>
        <v>0</v>
      </c>
      <c r="BV80" s="78" t="str">
        <f t="shared" si="190"/>
        <v>0</v>
      </c>
      <c r="BY80" s="129"/>
    </row>
    <row r="81" spans="1:77" ht="20.100000000000001" customHeight="1" thickBot="1" x14ac:dyDescent="0.35">
      <c r="A81" s="55"/>
      <c r="B81" s="143" t="s">
        <v>66</v>
      </c>
      <c r="C81" s="143">
        <v>0.83263888888888893</v>
      </c>
      <c r="D81" s="151" t="s">
        <v>146</v>
      </c>
      <c r="E81" s="151" t="s">
        <v>167</v>
      </c>
      <c r="F81" s="151" t="s">
        <v>188</v>
      </c>
      <c r="G81" s="151" t="s">
        <v>209</v>
      </c>
      <c r="H81" s="151" t="s">
        <v>230</v>
      </c>
      <c r="I81" s="153">
        <v>226</v>
      </c>
      <c r="J81" s="153">
        <f>$I81*'Campaign Total'!$F$46</f>
        <v>214.7</v>
      </c>
      <c r="K81" s="165">
        <f t="shared" si="23"/>
        <v>0</v>
      </c>
      <c r="L81" s="166">
        <f t="shared" si="24"/>
        <v>0</v>
      </c>
      <c r="M81" s="167"/>
      <c r="N81" s="70"/>
      <c r="O81" s="14"/>
      <c r="P81" s="14"/>
      <c r="Q81" s="70"/>
      <c r="R81" s="70"/>
      <c r="S81" s="70"/>
      <c r="T81" s="70"/>
      <c r="U81" s="70"/>
      <c r="V81" s="14"/>
      <c r="W81" s="14"/>
      <c r="X81" s="70"/>
      <c r="Y81" s="70"/>
      <c r="Z81" s="70"/>
      <c r="AA81" s="70"/>
      <c r="AB81" s="70"/>
      <c r="AC81" s="14"/>
      <c r="AD81" s="14"/>
      <c r="AE81" s="70"/>
      <c r="AF81" s="70"/>
      <c r="AG81" s="70"/>
      <c r="AH81" s="70"/>
      <c r="AI81" s="70"/>
      <c r="AJ81" s="14"/>
      <c r="AK81" s="14"/>
      <c r="AL81" s="70"/>
      <c r="AM81" s="70"/>
      <c r="AN81" s="70"/>
      <c r="AO81" s="70"/>
      <c r="AP81" s="70"/>
      <c r="AQ81" s="14"/>
      <c r="AS81" s="78">
        <f>COUNTIF($N81:$AQ81,"a")</f>
        <v>0</v>
      </c>
      <c r="AT81" s="78">
        <f>COUNTIF($N81:$AQ81,"b")</f>
        <v>0</v>
      </c>
      <c r="AU81" s="78">
        <f>COUNTIF($N81:$AQ81,"c")</f>
        <v>0</v>
      </c>
      <c r="AV81" s="78">
        <f>COUNTIF($N81:$AQ81,"d")</f>
        <v>0</v>
      </c>
      <c r="AW81" s="78">
        <f>COUNTIF($N81:$AQ81,"e")</f>
        <v>0</v>
      </c>
      <c r="AX81" s="78">
        <f>COUNTIF($N81:$AQ81,"f")</f>
        <v>0</v>
      </c>
      <c r="AY81" s="78">
        <f>COUNTIF($N81:$AQ81,"g")</f>
        <v>0</v>
      </c>
      <c r="AZ81" s="78">
        <f>COUNTIF($N81:$AQ81,"h")</f>
        <v>0</v>
      </c>
      <c r="BA81" s="78">
        <f>COUNTIF($N81:$AQ81,"i")</f>
        <v>0</v>
      </c>
      <c r="BB81" s="78">
        <f>COUNTIF($N81:$AQ81,"j")</f>
        <v>0</v>
      </c>
      <c r="BC81" s="78">
        <f>COUNTIF($N81:$AQ81,"k")</f>
        <v>0</v>
      </c>
      <c r="BD81" s="78">
        <f>COUNTIF($N81:$AQ81,"l")</f>
        <v>0</v>
      </c>
      <c r="BE81" s="78">
        <f>COUNTIF($N81:$AQ81,"m")</f>
        <v>0</v>
      </c>
      <c r="BF81" s="78">
        <f>COUNTIF($N81:$AQ81,"n")</f>
        <v>0</v>
      </c>
      <c r="BG81" s="78">
        <f>COUNTIF($N81:$AQ81,"o")</f>
        <v>0</v>
      </c>
      <c r="BH81" s="78" t="str">
        <f t="shared" si="138"/>
        <v>0</v>
      </c>
      <c r="BI81" s="78" t="str">
        <f t="shared" si="139"/>
        <v>0</v>
      </c>
      <c r="BJ81" s="78" t="str">
        <f t="shared" si="140"/>
        <v>0</v>
      </c>
      <c r="BK81" s="78" t="str">
        <f t="shared" si="141"/>
        <v>0</v>
      </c>
      <c r="BL81" s="78" t="str">
        <f t="shared" si="142"/>
        <v>0</v>
      </c>
      <c r="BM81" s="78" t="str">
        <f t="shared" si="143"/>
        <v>0</v>
      </c>
      <c r="BN81" s="78" t="str">
        <f t="shared" si="144"/>
        <v>0</v>
      </c>
      <c r="BO81" s="78" t="str">
        <f t="shared" si="145"/>
        <v>0</v>
      </c>
      <c r="BP81" s="78" t="str">
        <f t="shared" si="146"/>
        <v>0</v>
      </c>
      <c r="BQ81" s="78" t="str">
        <f t="shared" si="147"/>
        <v>0</v>
      </c>
      <c r="BR81" s="78" t="str">
        <f t="shared" si="148"/>
        <v>0</v>
      </c>
      <c r="BS81" s="78" t="str">
        <f t="shared" si="149"/>
        <v>0</v>
      </c>
      <c r="BT81" s="78" t="str">
        <f t="shared" si="150"/>
        <v>0</v>
      </c>
      <c r="BU81" s="78" t="str">
        <f t="shared" si="151"/>
        <v>0</v>
      </c>
      <c r="BV81" s="78" t="str">
        <f t="shared" si="152"/>
        <v>0</v>
      </c>
      <c r="BY81" s="129"/>
    </row>
    <row r="82" spans="1:77" ht="20.100000000000001" customHeight="1" thickBot="1" x14ac:dyDescent="0.35">
      <c r="A82" s="55"/>
      <c r="B82" s="141" t="s">
        <v>65</v>
      </c>
      <c r="C82" s="141">
        <v>0.83333333333333337</v>
      </c>
      <c r="D82" s="192" t="s">
        <v>327</v>
      </c>
      <c r="E82" s="193"/>
      <c r="F82" s="193"/>
      <c r="G82" s="193"/>
      <c r="H82" s="194"/>
      <c r="I82" s="150"/>
      <c r="J82" s="150"/>
      <c r="K82" s="165"/>
      <c r="L82" s="166"/>
      <c r="M82" s="167"/>
      <c r="N82" s="68"/>
      <c r="O82" s="69"/>
      <c r="P82" s="69"/>
      <c r="Q82" s="68"/>
      <c r="R82" s="68"/>
      <c r="S82" s="68"/>
      <c r="T82" s="68"/>
      <c r="U82" s="68"/>
      <c r="V82" s="69"/>
      <c r="W82" s="69"/>
      <c r="X82" s="68"/>
      <c r="Y82" s="68"/>
      <c r="Z82" s="68"/>
      <c r="AA82" s="68"/>
      <c r="AB82" s="68"/>
      <c r="AC82" s="69"/>
      <c r="AD82" s="69"/>
      <c r="AE82" s="68"/>
      <c r="AF82" s="68"/>
      <c r="AG82" s="68"/>
      <c r="AH82" s="68"/>
      <c r="AI82" s="68"/>
      <c r="AJ82" s="69"/>
      <c r="AK82" s="69"/>
      <c r="AL82" s="68"/>
      <c r="AM82" s="68"/>
      <c r="AN82" s="68"/>
      <c r="AO82" s="68"/>
      <c r="AP82" s="68"/>
      <c r="AQ82" s="69"/>
      <c r="AR82" s="89"/>
      <c r="AS82" s="78">
        <f>COUNTIF($N82:$AQ82,"a")</f>
        <v>0</v>
      </c>
      <c r="AT82" s="78">
        <f>COUNTIF($N82:$AQ82,"b")</f>
        <v>0</v>
      </c>
      <c r="AU82" s="78">
        <f>COUNTIF($N82:$AQ82,"c")</f>
        <v>0</v>
      </c>
      <c r="AV82" s="78">
        <f>COUNTIF($N82:$AQ82,"d")</f>
        <v>0</v>
      </c>
      <c r="AW82" s="78">
        <f>COUNTIF($N82:$AQ82,"e")</f>
        <v>0</v>
      </c>
      <c r="AX82" s="78">
        <f>COUNTIF($N82:$AQ82,"f")</f>
        <v>0</v>
      </c>
      <c r="AY82" s="78">
        <f>COUNTIF($N82:$AQ82,"g")</f>
        <v>0</v>
      </c>
      <c r="AZ82" s="78">
        <f>COUNTIF($N82:$AQ82,"h")</f>
        <v>0</v>
      </c>
      <c r="BA82" s="78">
        <f>COUNTIF($N82:$AQ82,"i")</f>
        <v>0</v>
      </c>
      <c r="BB82" s="78">
        <f>COUNTIF($N82:$AQ82,"j")</f>
        <v>0</v>
      </c>
      <c r="BC82" s="78">
        <f>COUNTIF($N82:$AQ82,"k")</f>
        <v>0</v>
      </c>
      <c r="BD82" s="78">
        <f>COUNTIF($N82:$AQ82,"l")</f>
        <v>0</v>
      </c>
      <c r="BE82" s="78">
        <f>COUNTIF($N82:$AQ82,"m")</f>
        <v>0</v>
      </c>
      <c r="BF82" s="78">
        <f>COUNTIF($N82:$AQ82,"n")</f>
        <v>0</v>
      </c>
      <c r="BG82" s="78">
        <f>COUNTIF($N82:$AQ82,"o")</f>
        <v>0</v>
      </c>
      <c r="BH82" s="78" t="str">
        <f t="shared" si="138"/>
        <v>0</v>
      </c>
      <c r="BI82" s="78" t="str">
        <f t="shared" si="139"/>
        <v>0</v>
      </c>
      <c r="BJ82" s="78" t="str">
        <f t="shared" si="140"/>
        <v>0</v>
      </c>
      <c r="BK82" s="78" t="str">
        <f t="shared" si="141"/>
        <v>0</v>
      </c>
      <c r="BL82" s="78" t="str">
        <f t="shared" si="142"/>
        <v>0</v>
      </c>
      <c r="BM82" s="78" t="str">
        <f t="shared" si="143"/>
        <v>0</v>
      </c>
      <c r="BN82" s="78" t="str">
        <f t="shared" si="144"/>
        <v>0</v>
      </c>
      <c r="BO82" s="78" t="str">
        <f t="shared" si="145"/>
        <v>0</v>
      </c>
      <c r="BP82" s="78" t="str">
        <f t="shared" si="146"/>
        <v>0</v>
      </c>
      <c r="BQ82" s="78" t="str">
        <f t="shared" si="147"/>
        <v>0</v>
      </c>
      <c r="BR82" s="78" t="str">
        <f t="shared" si="148"/>
        <v>0</v>
      </c>
      <c r="BS82" s="78" t="str">
        <f t="shared" si="149"/>
        <v>0</v>
      </c>
      <c r="BT82" s="78" t="str">
        <f t="shared" si="150"/>
        <v>0</v>
      </c>
      <c r="BU82" s="78" t="str">
        <f t="shared" si="151"/>
        <v>0</v>
      </c>
      <c r="BV82" s="78" t="str">
        <f t="shared" si="152"/>
        <v>0</v>
      </c>
      <c r="BY82" s="129"/>
    </row>
    <row r="83" spans="1:77" ht="20.100000000000001" customHeight="1" thickBot="1" x14ac:dyDescent="0.35">
      <c r="A83" s="55"/>
      <c r="B83" s="143" t="s">
        <v>66</v>
      </c>
      <c r="C83" s="143">
        <v>0.8534722222222223</v>
      </c>
      <c r="D83" s="151" t="s">
        <v>147</v>
      </c>
      <c r="E83" s="151" t="s">
        <v>168</v>
      </c>
      <c r="F83" s="151" t="s">
        <v>189</v>
      </c>
      <c r="G83" s="151" t="s">
        <v>210</v>
      </c>
      <c r="H83" s="151" t="s">
        <v>231</v>
      </c>
      <c r="I83" s="153">
        <v>313</v>
      </c>
      <c r="J83" s="153">
        <f>$I83*'Campaign Total'!$F$46</f>
        <v>297.34999999999997</v>
      </c>
      <c r="K83" s="165">
        <f>SUM(AS83:BG83)</f>
        <v>0</v>
      </c>
      <c r="L83" s="166">
        <f>SUM(BH83:BV83)</f>
        <v>0</v>
      </c>
      <c r="M83" s="167"/>
      <c r="N83" s="70"/>
      <c r="O83" s="14"/>
      <c r="P83" s="14"/>
      <c r="Q83" s="70"/>
      <c r="R83" s="70"/>
      <c r="S83" s="70"/>
      <c r="T83" s="70"/>
      <c r="U83" s="70"/>
      <c r="V83" s="14"/>
      <c r="W83" s="14"/>
      <c r="X83" s="70"/>
      <c r="Y83" s="70"/>
      <c r="Z83" s="70"/>
      <c r="AA83" s="70"/>
      <c r="AB83" s="70"/>
      <c r="AC83" s="14"/>
      <c r="AD83" s="14"/>
      <c r="AE83" s="70"/>
      <c r="AF83" s="70"/>
      <c r="AG83" s="70"/>
      <c r="AH83" s="70"/>
      <c r="AI83" s="70"/>
      <c r="AJ83" s="14"/>
      <c r="AK83" s="14"/>
      <c r="AL83" s="70"/>
      <c r="AM83" s="70"/>
      <c r="AN83" s="70"/>
      <c r="AO83" s="70"/>
      <c r="AP83" s="70"/>
      <c r="AQ83" s="14"/>
      <c r="AS83" s="78">
        <f>COUNTIF($N83:$AQ83,"a")</f>
        <v>0</v>
      </c>
      <c r="AT83" s="78">
        <f>COUNTIF($N83:$AQ83,"b")</f>
        <v>0</v>
      </c>
      <c r="AU83" s="78">
        <f>COUNTIF($N83:$AQ83,"c")</f>
        <v>0</v>
      </c>
      <c r="AV83" s="78">
        <f>COUNTIF($N83:$AQ83,"d")</f>
        <v>0</v>
      </c>
      <c r="AW83" s="78">
        <f>COUNTIF($N83:$AQ83,"e")</f>
        <v>0</v>
      </c>
      <c r="AX83" s="78">
        <f>COUNTIF($N83:$AQ83,"f")</f>
        <v>0</v>
      </c>
      <c r="AY83" s="78">
        <f>COUNTIF($N83:$AQ83,"g")</f>
        <v>0</v>
      </c>
      <c r="AZ83" s="78">
        <f>COUNTIF($N83:$AQ83,"h")</f>
        <v>0</v>
      </c>
      <c r="BA83" s="78">
        <f>COUNTIF($N83:$AQ83,"i")</f>
        <v>0</v>
      </c>
      <c r="BB83" s="78">
        <f>COUNTIF($N83:$AQ83,"j")</f>
        <v>0</v>
      </c>
      <c r="BC83" s="78">
        <f>COUNTIF($N83:$AQ83,"k")</f>
        <v>0</v>
      </c>
      <c r="BD83" s="78">
        <f>COUNTIF($N83:$AQ83,"l")</f>
        <v>0</v>
      </c>
      <c r="BE83" s="78">
        <f>COUNTIF($N83:$AQ83,"m")</f>
        <v>0</v>
      </c>
      <c r="BF83" s="78">
        <f>COUNTIF($N83:$AQ83,"n")</f>
        <v>0</v>
      </c>
      <c r="BG83" s="78">
        <f>COUNTIF($N83:$AQ83,"o")</f>
        <v>0</v>
      </c>
      <c r="BH83" s="78" t="str">
        <f>IF(AS83&gt;0,($J83*AS83*$F$14),"0")</f>
        <v>0</v>
      </c>
      <c r="BI83" s="78" t="str">
        <f>IF(AT83&gt;0,($J83*AT83*$F$15),"0")</f>
        <v>0</v>
      </c>
      <c r="BJ83" s="78" t="str">
        <f>IF(AU83&gt;0,($J83*AU83*$F$16),"0")</f>
        <v>0</v>
      </c>
      <c r="BK83" s="78" t="str">
        <f>IF(AV83&gt;0,($J83*AV83*$F$17),"0")</f>
        <v>0</v>
      </c>
      <c r="BL83" s="78" t="str">
        <f>IF(AW83&gt;0,($J83*AW83*$F$17),"0")</f>
        <v>0</v>
      </c>
      <c r="BM83" s="78" t="str">
        <f>IF(AX83&gt;0,($J83*AX83*$F$19),"0")</f>
        <v>0</v>
      </c>
      <c r="BN83" s="78" t="str">
        <f>IF(AY83&gt;0,($J83*AY83*$F$20),"0")</f>
        <v>0</v>
      </c>
      <c r="BO83" s="78" t="str">
        <f>IF(AZ83&gt;0,($J83*AZ83*$F$21),"0")</f>
        <v>0</v>
      </c>
      <c r="BP83" s="78" t="str">
        <f>IF(BA83&gt;0,($J83*BA83*$F$22),"0")</f>
        <v>0</v>
      </c>
      <c r="BQ83" s="78" t="str">
        <f>IF(BB83&gt;0,($J83*BB83*$F$23),"0")</f>
        <v>0</v>
      </c>
      <c r="BR83" s="78" t="str">
        <f>IF(BC83&gt;0,($J83*BC83*$F$24),"0")</f>
        <v>0</v>
      </c>
      <c r="BS83" s="78" t="str">
        <f>IF(BD83&gt;0,($J83*BD83*$F$25),"0")</f>
        <v>0</v>
      </c>
      <c r="BT83" s="78" t="str">
        <f>IF(BE83&gt;0,($J83*BE83*$F$26),"0")</f>
        <v>0</v>
      </c>
      <c r="BU83" s="78" t="str">
        <f>IF(BF83&gt;0,($J83*BF83*$F$27),"0")</f>
        <v>0</v>
      </c>
      <c r="BV83" s="78" t="str">
        <f>IF(BG83&gt;0,($J83*BG83*$F$28),"0")</f>
        <v>0</v>
      </c>
      <c r="BY83" s="129"/>
    </row>
    <row r="84" spans="1:77" ht="20.100000000000001" customHeight="1" thickBot="1" x14ac:dyDescent="0.35">
      <c r="A84" s="54"/>
      <c r="B84" s="155" t="s">
        <v>65</v>
      </c>
      <c r="C84" s="155">
        <v>0.85416666666666663</v>
      </c>
      <c r="D84" s="200" t="s">
        <v>311</v>
      </c>
      <c r="E84" s="201"/>
      <c r="F84" s="201"/>
      <c r="G84" s="201"/>
      <c r="H84" s="201"/>
      <c r="I84" s="150"/>
      <c r="J84" s="150"/>
      <c r="K84" s="165"/>
      <c r="L84" s="166"/>
      <c r="M84" s="167"/>
      <c r="N84" s="61"/>
      <c r="O84" s="14"/>
      <c r="P84" s="14"/>
      <c r="Q84" s="61"/>
      <c r="R84" s="61"/>
      <c r="S84" s="61"/>
      <c r="T84" s="61"/>
      <c r="U84" s="61"/>
      <c r="V84" s="14"/>
      <c r="W84" s="14"/>
      <c r="X84" s="61"/>
      <c r="Y84" s="61"/>
      <c r="Z84" s="61"/>
      <c r="AA84" s="61"/>
      <c r="AB84" s="61"/>
      <c r="AC84" s="14"/>
      <c r="AD84" s="14"/>
      <c r="AE84" s="61"/>
      <c r="AF84" s="61"/>
      <c r="AG84" s="61"/>
      <c r="AH84" s="61"/>
      <c r="AI84" s="61"/>
      <c r="AJ84" s="14"/>
      <c r="AK84" s="14"/>
      <c r="AL84" s="61"/>
      <c r="AM84" s="61"/>
      <c r="AN84" s="61"/>
      <c r="AO84" s="61"/>
      <c r="AP84" s="61"/>
      <c r="AQ84" s="14"/>
      <c r="AS84" s="78">
        <f>COUNTIF($N84:$AQ84,"a")</f>
        <v>0</v>
      </c>
      <c r="AT84" s="78">
        <f>COUNTIF($N84:$AQ84,"b")</f>
        <v>0</v>
      </c>
      <c r="AU84" s="78">
        <f>COUNTIF($N84:$AQ84,"c")</f>
        <v>0</v>
      </c>
      <c r="AV84" s="78">
        <f>COUNTIF($N84:$AQ84,"d")</f>
        <v>0</v>
      </c>
      <c r="AW84" s="78">
        <f>COUNTIF($N84:$AQ84,"e")</f>
        <v>0</v>
      </c>
      <c r="AX84" s="78">
        <f>COUNTIF($N84:$AQ84,"f")</f>
        <v>0</v>
      </c>
      <c r="AY84" s="78">
        <f>COUNTIF($N84:$AQ84,"g")</f>
        <v>0</v>
      </c>
      <c r="AZ84" s="78">
        <f>COUNTIF($N84:$AQ84,"h")</f>
        <v>0</v>
      </c>
      <c r="BA84" s="78">
        <f>COUNTIF($N84:$AQ84,"i")</f>
        <v>0</v>
      </c>
      <c r="BB84" s="78">
        <f>COUNTIF($N84:$AQ84,"j")</f>
        <v>0</v>
      </c>
      <c r="BC84" s="78">
        <f>COUNTIF($N84:$AQ84,"k")</f>
        <v>0</v>
      </c>
      <c r="BD84" s="78">
        <f>COUNTIF($N84:$AQ84,"l")</f>
        <v>0</v>
      </c>
      <c r="BE84" s="78">
        <f>COUNTIF($N84:$AQ84,"m")</f>
        <v>0</v>
      </c>
      <c r="BF84" s="78">
        <f>COUNTIF($N84:$AQ84,"n")</f>
        <v>0</v>
      </c>
      <c r="BG84" s="78">
        <f>COUNTIF($N84:$AQ84,"o")</f>
        <v>0</v>
      </c>
      <c r="BH84" s="78" t="str">
        <f t="shared" ref="BH84:BH85" si="191">IF(AS84&gt;0,($J84*AS84*$F$14),"0")</f>
        <v>0</v>
      </c>
      <c r="BI84" s="78" t="str">
        <f t="shared" ref="BI84:BI85" si="192">IF(AT84&gt;0,($J84*AT84*$F$15),"0")</f>
        <v>0</v>
      </c>
      <c r="BJ84" s="78" t="str">
        <f t="shared" ref="BJ84:BJ85" si="193">IF(AU84&gt;0,($J84*AU84*$F$16),"0")</f>
        <v>0</v>
      </c>
      <c r="BK84" s="78" t="str">
        <f t="shared" ref="BK84:BK85" si="194">IF(AV84&gt;0,($J84*AV84*$F$17),"0")</f>
        <v>0</v>
      </c>
      <c r="BL84" s="78" t="str">
        <f t="shared" ref="BL84:BL85" si="195">IF(AW84&gt;0,($J84*AW84*$F$17),"0")</f>
        <v>0</v>
      </c>
      <c r="BM84" s="78" t="str">
        <f t="shared" ref="BM84:BM85" si="196">IF(AX84&gt;0,($J84*AX84*$F$19),"0")</f>
        <v>0</v>
      </c>
      <c r="BN84" s="78" t="str">
        <f t="shared" ref="BN84:BN85" si="197">IF(AY84&gt;0,($J84*AY84*$F$20),"0")</f>
        <v>0</v>
      </c>
      <c r="BO84" s="78" t="str">
        <f t="shared" ref="BO84:BO85" si="198">IF(AZ84&gt;0,($J84*AZ84*$F$21),"0")</f>
        <v>0</v>
      </c>
      <c r="BP84" s="78" t="str">
        <f t="shared" ref="BP84:BP85" si="199">IF(BA84&gt;0,($J84*BA84*$F$22),"0")</f>
        <v>0</v>
      </c>
      <c r="BQ84" s="78" t="str">
        <f t="shared" ref="BQ84:BQ85" si="200">IF(BB84&gt;0,($J84*BB84*$F$23),"0")</f>
        <v>0</v>
      </c>
      <c r="BR84" s="78" t="str">
        <f t="shared" ref="BR84:BR85" si="201">IF(BC84&gt;0,($J84*BC84*$F$24),"0")</f>
        <v>0</v>
      </c>
      <c r="BS84" s="78" t="str">
        <f t="shared" ref="BS84:BS85" si="202">IF(BD84&gt;0,($J84*BD84*$F$25),"0")</f>
        <v>0</v>
      </c>
      <c r="BT84" s="78" t="str">
        <f t="shared" ref="BT84:BT85" si="203">IF(BE84&gt;0,($J84*BE84*$F$26),"0")</f>
        <v>0</v>
      </c>
      <c r="BU84" s="78" t="str">
        <f t="shared" ref="BU84:BU85" si="204">IF(BF84&gt;0,($J84*BF84*$F$27),"0")</f>
        <v>0</v>
      </c>
      <c r="BV84" s="78" t="str">
        <f t="shared" ref="BV84:BV85" si="205">IF(BG84&gt;0,($J84*BG84*$F$28),"0")</f>
        <v>0</v>
      </c>
      <c r="BY84" s="129"/>
    </row>
    <row r="85" spans="1:77" ht="20.100000000000001" customHeight="1" thickBot="1" x14ac:dyDescent="0.35">
      <c r="A85" s="55"/>
      <c r="B85" s="143" t="s">
        <v>66</v>
      </c>
      <c r="C85" s="143">
        <v>0.87430555555555556</v>
      </c>
      <c r="D85" s="151" t="s">
        <v>148</v>
      </c>
      <c r="E85" s="151" t="s">
        <v>169</v>
      </c>
      <c r="F85" s="151" t="s">
        <v>190</v>
      </c>
      <c r="G85" s="151" t="s">
        <v>211</v>
      </c>
      <c r="H85" s="151" t="s">
        <v>232</v>
      </c>
      <c r="I85" s="153">
        <v>354</v>
      </c>
      <c r="J85" s="153">
        <f>$I85*'Campaign Total'!$F$46</f>
        <v>336.3</v>
      </c>
      <c r="K85" s="165">
        <f t="shared" ref="K85" si="206">SUM(AS85:BG85)</f>
        <v>0</v>
      </c>
      <c r="L85" s="166">
        <f t="shared" ref="L85" si="207">SUM(BH85:BV85)</f>
        <v>0</v>
      </c>
      <c r="M85" s="167"/>
      <c r="N85" s="70"/>
      <c r="O85" s="14"/>
      <c r="P85" s="14"/>
      <c r="Q85" s="70"/>
      <c r="R85" s="70"/>
      <c r="S85" s="70"/>
      <c r="T85" s="70"/>
      <c r="U85" s="70"/>
      <c r="V85" s="14"/>
      <c r="W85" s="14"/>
      <c r="X85" s="70"/>
      <c r="Y85" s="70"/>
      <c r="Z85" s="70"/>
      <c r="AA85" s="70"/>
      <c r="AB85" s="70"/>
      <c r="AC85" s="14"/>
      <c r="AD85" s="14"/>
      <c r="AE85" s="70"/>
      <c r="AF85" s="70"/>
      <c r="AG85" s="70"/>
      <c r="AH85" s="70"/>
      <c r="AI85" s="70"/>
      <c r="AJ85" s="14"/>
      <c r="AK85" s="14"/>
      <c r="AL85" s="70"/>
      <c r="AM85" s="70"/>
      <c r="AN85" s="70"/>
      <c r="AO85" s="70"/>
      <c r="AP85" s="70"/>
      <c r="AQ85" s="14"/>
      <c r="AS85" s="78">
        <f>COUNTIF($N85:$AQ85,"a")</f>
        <v>0</v>
      </c>
      <c r="AT85" s="78">
        <f>COUNTIF($N85:$AQ85,"b")</f>
        <v>0</v>
      </c>
      <c r="AU85" s="78">
        <f>COUNTIF($N85:$AQ85,"c")</f>
        <v>0</v>
      </c>
      <c r="AV85" s="78">
        <f>COUNTIF($N85:$AQ85,"d")</f>
        <v>0</v>
      </c>
      <c r="AW85" s="78">
        <f>COUNTIF($N85:$AQ85,"e")</f>
        <v>0</v>
      </c>
      <c r="AX85" s="78">
        <f>COUNTIF($N85:$AQ85,"f")</f>
        <v>0</v>
      </c>
      <c r="AY85" s="78">
        <f>COUNTIF($N85:$AQ85,"g")</f>
        <v>0</v>
      </c>
      <c r="AZ85" s="78">
        <f>COUNTIF($N85:$AQ85,"h")</f>
        <v>0</v>
      </c>
      <c r="BA85" s="78">
        <f>COUNTIF($N85:$AQ85,"i")</f>
        <v>0</v>
      </c>
      <c r="BB85" s="78">
        <f>COUNTIF($N85:$AQ85,"j")</f>
        <v>0</v>
      </c>
      <c r="BC85" s="78">
        <f>COUNTIF($N85:$AQ85,"k")</f>
        <v>0</v>
      </c>
      <c r="BD85" s="78">
        <f>COUNTIF($N85:$AQ85,"l")</f>
        <v>0</v>
      </c>
      <c r="BE85" s="78">
        <f>COUNTIF($N85:$AQ85,"m")</f>
        <v>0</v>
      </c>
      <c r="BF85" s="78">
        <f>COUNTIF($N85:$AQ85,"n")</f>
        <v>0</v>
      </c>
      <c r="BG85" s="78">
        <f>COUNTIF($N85:$AQ85,"o")</f>
        <v>0</v>
      </c>
      <c r="BH85" s="78" t="str">
        <f t="shared" si="191"/>
        <v>0</v>
      </c>
      <c r="BI85" s="78" t="str">
        <f t="shared" si="192"/>
        <v>0</v>
      </c>
      <c r="BJ85" s="78" t="str">
        <f t="shared" si="193"/>
        <v>0</v>
      </c>
      <c r="BK85" s="78" t="str">
        <f t="shared" si="194"/>
        <v>0</v>
      </c>
      <c r="BL85" s="78" t="str">
        <f t="shared" si="195"/>
        <v>0</v>
      </c>
      <c r="BM85" s="78" t="str">
        <f t="shared" si="196"/>
        <v>0</v>
      </c>
      <c r="BN85" s="78" t="str">
        <f t="shared" si="197"/>
        <v>0</v>
      </c>
      <c r="BO85" s="78" t="str">
        <f t="shared" si="198"/>
        <v>0</v>
      </c>
      <c r="BP85" s="78" t="str">
        <f t="shared" si="199"/>
        <v>0</v>
      </c>
      <c r="BQ85" s="78" t="str">
        <f t="shared" si="200"/>
        <v>0</v>
      </c>
      <c r="BR85" s="78" t="str">
        <f t="shared" si="201"/>
        <v>0</v>
      </c>
      <c r="BS85" s="78" t="str">
        <f t="shared" si="202"/>
        <v>0</v>
      </c>
      <c r="BT85" s="78" t="str">
        <f t="shared" si="203"/>
        <v>0</v>
      </c>
      <c r="BU85" s="78" t="str">
        <f t="shared" si="204"/>
        <v>0</v>
      </c>
      <c r="BV85" s="78" t="str">
        <f t="shared" si="205"/>
        <v>0</v>
      </c>
      <c r="BY85" s="129"/>
    </row>
    <row r="86" spans="1:77" ht="38.25" thickBot="1" x14ac:dyDescent="0.35">
      <c r="A86" s="54"/>
      <c r="B86" s="155" t="s">
        <v>65</v>
      </c>
      <c r="C86" s="155">
        <v>0.875</v>
      </c>
      <c r="D86" s="162" t="s">
        <v>348</v>
      </c>
      <c r="E86" s="162" t="s">
        <v>304</v>
      </c>
      <c r="F86" s="162" t="s">
        <v>391</v>
      </c>
      <c r="G86" s="162" t="s">
        <v>389</v>
      </c>
      <c r="H86" s="162" t="s">
        <v>355</v>
      </c>
      <c r="I86" s="150"/>
      <c r="J86" s="150"/>
      <c r="K86" s="165"/>
      <c r="L86" s="166"/>
      <c r="M86" s="167"/>
      <c r="N86" s="61"/>
      <c r="O86" s="14"/>
      <c r="P86" s="14"/>
      <c r="Q86" s="61"/>
      <c r="R86" s="61"/>
      <c r="S86" s="61"/>
      <c r="T86" s="61"/>
      <c r="U86" s="61"/>
      <c r="V86" s="14"/>
      <c r="W86" s="14"/>
      <c r="X86" s="61"/>
      <c r="Y86" s="61"/>
      <c r="Z86" s="61"/>
      <c r="AA86" s="61"/>
      <c r="AB86" s="61"/>
      <c r="AC86" s="14"/>
      <c r="AD86" s="14"/>
      <c r="AE86" s="61"/>
      <c r="AF86" s="61"/>
      <c r="AG86" s="61"/>
      <c r="AH86" s="61"/>
      <c r="AI86" s="61"/>
      <c r="AJ86" s="14"/>
      <c r="AK86" s="14"/>
      <c r="AL86" s="61"/>
      <c r="AM86" s="61"/>
      <c r="AN86" s="61"/>
      <c r="AO86" s="61"/>
      <c r="AP86" s="61"/>
      <c r="AQ86" s="14"/>
      <c r="AS86" s="78">
        <f>COUNTIF($N86:$AQ86,"a")</f>
        <v>0</v>
      </c>
      <c r="AT86" s="78">
        <f>COUNTIF($N86:$AQ86,"b")</f>
        <v>0</v>
      </c>
      <c r="AU86" s="78">
        <f>COUNTIF($N86:$AQ86,"c")</f>
        <v>0</v>
      </c>
      <c r="AV86" s="78">
        <f>COUNTIF($N86:$AQ86,"d")</f>
        <v>0</v>
      </c>
      <c r="AW86" s="78">
        <f>COUNTIF($N86:$AQ86,"e")</f>
        <v>0</v>
      </c>
      <c r="AX86" s="78">
        <f>COUNTIF($N86:$AQ86,"f")</f>
        <v>0</v>
      </c>
      <c r="AY86" s="78">
        <f>COUNTIF($N86:$AQ86,"g")</f>
        <v>0</v>
      </c>
      <c r="AZ86" s="78">
        <f>COUNTIF($N86:$AQ86,"h")</f>
        <v>0</v>
      </c>
      <c r="BA86" s="78">
        <f>COUNTIF($N86:$AQ86,"i")</f>
        <v>0</v>
      </c>
      <c r="BB86" s="78">
        <f>COUNTIF($N86:$AQ86,"j")</f>
        <v>0</v>
      </c>
      <c r="BC86" s="78">
        <f>COUNTIF($N86:$AQ86,"k")</f>
        <v>0</v>
      </c>
      <c r="BD86" s="78">
        <f>COUNTIF($N86:$AQ86,"l")</f>
        <v>0</v>
      </c>
      <c r="BE86" s="78">
        <f>COUNTIF($N86:$AQ86,"m")</f>
        <v>0</v>
      </c>
      <c r="BF86" s="78">
        <f>COUNTIF($N86:$AQ86,"n")</f>
        <v>0</v>
      </c>
      <c r="BG86" s="78">
        <f>COUNTIF($N86:$AQ86,"o")</f>
        <v>0</v>
      </c>
      <c r="BH86" s="78" t="str">
        <f t="shared" ref="BH86:BH100" si="208">IF(AS86&gt;0,($J86*AS86*$F$14),"0")</f>
        <v>0</v>
      </c>
      <c r="BI86" s="78" t="str">
        <f t="shared" ref="BI86:BI100" si="209">IF(AT86&gt;0,($J86*AT86*$F$15),"0")</f>
        <v>0</v>
      </c>
      <c r="BJ86" s="78" t="str">
        <f t="shared" ref="BJ86:BJ100" si="210">IF(AU86&gt;0,($J86*AU86*$F$16),"0")</f>
        <v>0</v>
      </c>
      <c r="BK86" s="78" t="str">
        <f t="shared" ref="BK86:BK100" si="211">IF(AV86&gt;0,($J86*AV86*$F$17),"0")</f>
        <v>0</v>
      </c>
      <c r="BL86" s="78" t="str">
        <f t="shared" ref="BL86:BL100" si="212">IF(AW86&gt;0,($J86*AW86*$F$17),"0")</f>
        <v>0</v>
      </c>
      <c r="BM86" s="78" t="str">
        <f t="shared" ref="BM86:BM100" si="213">IF(AX86&gt;0,($J86*AX86*$F$19),"0")</f>
        <v>0</v>
      </c>
      <c r="BN86" s="78" t="str">
        <f t="shared" ref="BN86:BN100" si="214">IF(AY86&gt;0,($J86*AY86*$F$20),"0")</f>
        <v>0</v>
      </c>
      <c r="BO86" s="78" t="str">
        <f t="shared" ref="BO86:BO100" si="215">IF(AZ86&gt;0,($J86*AZ86*$F$21),"0")</f>
        <v>0</v>
      </c>
      <c r="BP86" s="78" t="str">
        <f t="shared" ref="BP86:BP100" si="216">IF(BA86&gt;0,($J86*BA86*$F$22),"0")</f>
        <v>0</v>
      </c>
      <c r="BQ86" s="78" t="str">
        <f t="shared" ref="BQ86:BQ100" si="217">IF(BB86&gt;0,($J86*BB86*$F$23),"0")</f>
        <v>0</v>
      </c>
      <c r="BR86" s="78" t="str">
        <f t="shared" ref="BR86:BR100" si="218">IF(BC86&gt;0,($J86*BC86*$F$24),"0")</f>
        <v>0</v>
      </c>
      <c r="BS86" s="78" t="str">
        <f t="shared" ref="BS86:BS100" si="219">IF(BD86&gt;0,($J86*BD86*$F$25),"0")</f>
        <v>0</v>
      </c>
      <c r="BT86" s="78" t="str">
        <f t="shared" ref="BT86:BT100" si="220">IF(BE86&gt;0,($J86*BE86*$F$26),"0")</f>
        <v>0</v>
      </c>
      <c r="BU86" s="78" t="str">
        <f t="shared" ref="BU86:BU100" si="221">IF(BF86&gt;0,($J86*BF86*$F$27),"0")</f>
        <v>0</v>
      </c>
      <c r="BV86" s="78" t="str">
        <f t="shared" ref="BV86:BV100" si="222">IF(BG86&gt;0,($J86*BG86*$F$28),"0")</f>
        <v>0</v>
      </c>
      <c r="BY86" s="129"/>
    </row>
    <row r="87" spans="1:77" ht="20.100000000000001" customHeight="1" thickBot="1" x14ac:dyDescent="0.35">
      <c r="A87" s="55"/>
      <c r="B87" s="143" t="s">
        <v>66</v>
      </c>
      <c r="C87" s="143">
        <v>0.89513888888888893</v>
      </c>
      <c r="D87" s="151" t="s">
        <v>149</v>
      </c>
      <c r="E87" s="151" t="s">
        <v>170</v>
      </c>
      <c r="F87" s="151" t="s">
        <v>191</v>
      </c>
      <c r="G87" s="151" t="s">
        <v>212</v>
      </c>
      <c r="H87" s="152" t="s">
        <v>233</v>
      </c>
      <c r="I87" s="153">
        <v>354</v>
      </c>
      <c r="J87" s="153">
        <f>$I87*'Campaign Total'!$F$46</f>
        <v>336.3</v>
      </c>
      <c r="K87" s="165">
        <f t="shared" ref="K87:K93" si="223">SUM(AS87:BG87)</f>
        <v>0</v>
      </c>
      <c r="L87" s="166">
        <f t="shared" ref="L87:L93" si="224">SUM(BH87:BV87)</f>
        <v>0</v>
      </c>
      <c r="M87" s="167"/>
      <c r="N87" s="70"/>
      <c r="O87" s="14"/>
      <c r="P87" s="14"/>
      <c r="Q87" s="70"/>
      <c r="R87" s="70"/>
      <c r="S87" s="70"/>
      <c r="T87" s="70"/>
      <c r="U87" s="70"/>
      <c r="V87" s="14"/>
      <c r="W87" s="14"/>
      <c r="X87" s="70"/>
      <c r="Y87" s="70"/>
      <c r="Z87" s="70"/>
      <c r="AA87" s="70"/>
      <c r="AB87" s="70"/>
      <c r="AC87" s="14"/>
      <c r="AD87" s="14"/>
      <c r="AE87" s="70"/>
      <c r="AF87" s="70"/>
      <c r="AG87" s="70"/>
      <c r="AH87" s="70"/>
      <c r="AI87" s="70"/>
      <c r="AJ87" s="14"/>
      <c r="AK87" s="14"/>
      <c r="AL87" s="70"/>
      <c r="AM87" s="70"/>
      <c r="AN87" s="70"/>
      <c r="AO87" s="70"/>
      <c r="AP87" s="70"/>
      <c r="AQ87" s="14"/>
      <c r="AS87" s="78">
        <f>COUNTIF($N87:$AQ87,"a")</f>
        <v>0</v>
      </c>
      <c r="AT87" s="78">
        <f>COUNTIF($N87:$AQ87,"b")</f>
        <v>0</v>
      </c>
      <c r="AU87" s="78">
        <f>COUNTIF($N87:$AQ87,"c")</f>
        <v>0</v>
      </c>
      <c r="AV87" s="78">
        <f>COUNTIF($N87:$AQ87,"d")</f>
        <v>0</v>
      </c>
      <c r="AW87" s="78">
        <f>COUNTIF($N87:$AQ87,"e")</f>
        <v>0</v>
      </c>
      <c r="AX87" s="78">
        <f>COUNTIF($N87:$AQ87,"f")</f>
        <v>0</v>
      </c>
      <c r="AY87" s="78">
        <f>COUNTIF($N87:$AQ87,"g")</f>
        <v>0</v>
      </c>
      <c r="AZ87" s="78">
        <f>COUNTIF($N87:$AQ87,"h")</f>
        <v>0</v>
      </c>
      <c r="BA87" s="78">
        <f>COUNTIF($N87:$AQ87,"i")</f>
        <v>0</v>
      </c>
      <c r="BB87" s="78">
        <f>COUNTIF($N87:$AQ87,"j")</f>
        <v>0</v>
      </c>
      <c r="BC87" s="78">
        <f>COUNTIF($N87:$AQ87,"k")</f>
        <v>0</v>
      </c>
      <c r="BD87" s="78">
        <f>COUNTIF($N87:$AQ87,"l")</f>
        <v>0</v>
      </c>
      <c r="BE87" s="78">
        <f>COUNTIF($N87:$AQ87,"m")</f>
        <v>0</v>
      </c>
      <c r="BF87" s="78">
        <f>COUNTIF($N87:$AQ87,"n")</f>
        <v>0</v>
      </c>
      <c r="BG87" s="78">
        <f>COUNTIF($N87:$AQ87,"o")</f>
        <v>0</v>
      </c>
      <c r="BH87" s="78" t="str">
        <f t="shared" si="208"/>
        <v>0</v>
      </c>
      <c r="BI87" s="78" t="str">
        <f t="shared" si="209"/>
        <v>0</v>
      </c>
      <c r="BJ87" s="78" t="str">
        <f t="shared" si="210"/>
        <v>0</v>
      </c>
      <c r="BK87" s="78" t="str">
        <f t="shared" si="211"/>
        <v>0</v>
      </c>
      <c r="BL87" s="78" t="str">
        <f t="shared" si="212"/>
        <v>0</v>
      </c>
      <c r="BM87" s="78" t="str">
        <f t="shared" si="213"/>
        <v>0</v>
      </c>
      <c r="BN87" s="78" t="str">
        <f t="shared" si="214"/>
        <v>0</v>
      </c>
      <c r="BO87" s="78" t="str">
        <f t="shared" si="215"/>
        <v>0</v>
      </c>
      <c r="BP87" s="78" t="str">
        <f t="shared" si="216"/>
        <v>0</v>
      </c>
      <c r="BQ87" s="78" t="str">
        <f t="shared" si="217"/>
        <v>0</v>
      </c>
      <c r="BR87" s="78" t="str">
        <f t="shared" si="218"/>
        <v>0</v>
      </c>
      <c r="BS87" s="78" t="str">
        <f t="shared" si="219"/>
        <v>0</v>
      </c>
      <c r="BT87" s="78" t="str">
        <f t="shared" si="220"/>
        <v>0</v>
      </c>
      <c r="BU87" s="78" t="str">
        <f t="shared" si="221"/>
        <v>0</v>
      </c>
      <c r="BV87" s="78" t="str">
        <f t="shared" si="222"/>
        <v>0</v>
      </c>
      <c r="BY87" s="129"/>
    </row>
    <row r="88" spans="1:77" ht="19.5" thickBot="1" x14ac:dyDescent="0.35">
      <c r="A88" s="54"/>
      <c r="B88" s="155" t="s">
        <v>65</v>
      </c>
      <c r="C88" s="155">
        <v>0.89583333333333337</v>
      </c>
      <c r="D88" s="192" t="s">
        <v>327</v>
      </c>
      <c r="E88" s="193"/>
      <c r="F88" s="193"/>
      <c r="G88" s="195"/>
      <c r="H88" s="162"/>
      <c r="I88" s="150"/>
      <c r="J88" s="150"/>
      <c r="K88" s="165"/>
      <c r="L88" s="166"/>
      <c r="M88" s="167"/>
      <c r="N88" s="61"/>
      <c r="O88" s="14"/>
      <c r="P88" s="14"/>
      <c r="Q88" s="61"/>
      <c r="R88" s="61"/>
      <c r="S88" s="61"/>
      <c r="T88" s="61"/>
      <c r="U88" s="61"/>
      <c r="V88" s="14"/>
      <c r="W88" s="14"/>
      <c r="X88" s="61"/>
      <c r="Y88" s="61"/>
      <c r="Z88" s="61"/>
      <c r="AA88" s="61"/>
      <c r="AB88" s="61"/>
      <c r="AC88" s="14"/>
      <c r="AD88" s="14"/>
      <c r="AE88" s="61"/>
      <c r="AF88" s="61"/>
      <c r="AG88" s="61"/>
      <c r="AH88" s="61"/>
      <c r="AI88" s="61"/>
      <c r="AJ88" s="14"/>
      <c r="AK88" s="14"/>
      <c r="AL88" s="61"/>
      <c r="AM88" s="61"/>
      <c r="AN88" s="61"/>
      <c r="AO88" s="61"/>
      <c r="AP88" s="61"/>
      <c r="AQ88" s="14"/>
      <c r="AS88" s="78">
        <f>COUNTIF($N88:$AQ88,"a")</f>
        <v>0</v>
      </c>
      <c r="AT88" s="78">
        <f>COUNTIF($N88:$AQ88,"b")</f>
        <v>0</v>
      </c>
      <c r="AU88" s="78">
        <f>COUNTIF($N88:$AQ88,"c")</f>
        <v>0</v>
      </c>
      <c r="AV88" s="78">
        <f>COUNTIF($N88:$AQ88,"d")</f>
        <v>0</v>
      </c>
      <c r="AW88" s="78">
        <f>COUNTIF($N88:$AQ88,"e")</f>
        <v>0</v>
      </c>
      <c r="AX88" s="78">
        <f>COUNTIF($N88:$AQ88,"f")</f>
        <v>0</v>
      </c>
      <c r="AY88" s="78">
        <f>COUNTIF($N88:$AQ88,"g")</f>
        <v>0</v>
      </c>
      <c r="AZ88" s="78">
        <f>COUNTIF($N88:$AQ88,"h")</f>
        <v>0</v>
      </c>
      <c r="BA88" s="78">
        <f>COUNTIF($N88:$AQ88,"i")</f>
        <v>0</v>
      </c>
      <c r="BB88" s="78">
        <f>COUNTIF($N88:$AQ88,"j")</f>
        <v>0</v>
      </c>
      <c r="BC88" s="78">
        <f>COUNTIF($N88:$AQ88,"k")</f>
        <v>0</v>
      </c>
      <c r="BD88" s="78">
        <f>COUNTIF($N88:$AQ88,"l")</f>
        <v>0</v>
      </c>
      <c r="BE88" s="78">
        <f>COUNTIF($N88:$AQ88,"m")</f>
        <v>0</v>
      </c>
      <c r="BF88" s="78">
        <f>COUNTIF($N88:$AQ88,"n")</f>
        <v>0</v>
      </c>
      <c r="BG88" s="78">
        <f>COUNTIF($N88:$AQ88,"o")</f>
        <v>0</v>
      </c>
      <c r="BH88" s="78" t="str">
        <f t="shared" si="208"/>
        <v>0</v>
      </c>
      <c r="BI88" s="78" t="str">
        <f t="shared" si="209"/>
        <v>0</v>
      </c>
      <c r="BJ88" s="78" t="str">
        <f t="shared" si="210"/>
        <v>0</v>
      </c>
      <c r="BK88" s="78" t="str">
        <f t="shared" si="211"/>
        <v>0</v>
      </c>
      <c r="BL88" s="78" t="str">
        <f t="shared" si="212"/>
        <v>0</v>
      </c>
      <c r="BM88" s="78" t="str">
        <f t="shared" si="213"/>
        <v>0</v>
      </c>
      <c r="BN88" s="78" t="str">
        <f t="shared" si="214"/>
        <v>0</v>
      </c>
      <c r="BO88" s="78" t="str">
        <f t="shared" si="215"/>
        <v>0</v>
      </c>
      <c r="BP88" s="78" t="str">
        <f t="shared" si="216"/>
        <v>0</v>
      </c>
      <c r="BQ88" s="78" t="str">
        <f t="shared" si="217"/>
        <v>0</v>
      </c>
      <c r="BR88" s="78" t="str">
        <f t="shared" si="218"/>
        <v>0</v>
      </c>
      <c r="BS88" s="78" t="str">
        <f t="shared" si="219"/>
        <v>0</v>
      </c>
      <c r="BT88" s="78" t="str">
        <f t="shared" si="220"/>
        <v>0</v>
      </c>
      <c r="BU88" s="78" t="str">
        <f t="shared" si="221"/>
        <v>0</v>
      </c>
      <c r="BV88" s="78" t="str">
        <f t="shared" si="222"/>
        <v>0</v>
      </c>
      <c r="BY88" s="129"/>
    </row>
    <row r="89" spans="1:77" ht="19.5" customHeight="1" thickBot="1" x14ac:dyDescent="0.35">
      <c r="A89" s="55"/>
      <c r="B89" s="143" t="s">
        <v>66</v>
      </c>
      <c r="C89" s="143">
        <v>0.9159722222222223</v>
      </c>
      <c r="D89" s="151" t="s">
        <v>150</v>
      </c>
      <c r="E89" s="151" t="s">
        <v>171</v>
      </c>
      <c r="F89" s="151" t="s">
        <v>192</v>
      </c>
      <c r="G89" s="151" t="s">
        <v>213</v>
      </c>
      <c r="H89" s="152" t="s">
        <v>234</v>
      </c>
      <c r="I89" s="153">
        <v>456</v>
      </c>
      <c r="J89" s="153">
        <f>$I89*'Campaign Total'!$F$46</f>
        <v>433.2</v>
      </c>
      <c r="K89" s="165">
        <f t="shared" si="223"/>
        <v>0</v>
      </c>
      <c r="L89" s="166">
        <f t="shared" si="224"/>
        <v>0</v>
      </c>
      <c r="M89" s="167"/>
      <c r="N89" s="70"/>
      <c r="O89" s="14"/>
      <c r="P89" s="14"/>
      <c r="Q89" s="70"/>
      <c r="R89" s="70"/>
      <c r="S89" s="70"/>
      <c r="T89" s="70"/>
      <c r="U89" s="70"/>
      <c r="V89" s="14"/>
      <c r="W89" s="14"/>
      <c r="X89" s="70"/>
      <c r="Y89" s="70"/>
      <c r="Z89" s="70"/>
      <c r="AA89" s="70"/>
      <c r="AB89" s="70"/>
      <c r="AC89" s="14"/>
      <c r="AD89" s="14"/>
      <c r="AE89" s="70"/>
      <c r="AF89" s="70"/>
      <c r="AG89" s="70"/>
      <c r="AH89" s="70"/>
      <c r="AI89" s="70"/>
      <c r="AJ89" s="14"/>
      <c r="AK89" s="14"/>
      <c r="AL89" s="70"/>
      <c r="AM89" s="70"/>
      <c r="AN89" s="70"/>
      <c r="AO89" s="70"/>
      <c r="AP89" s="70"/>
      <c r="AQ89" s="14"/>
      <c r="AS89" s="78">
        <f>COUNTIF($N89:$AQ89,"a")</f>
        <v>0</v>
      </c>
      <c r="AT89" s="78">
        <f>COUNTIF($N89:$AQ89,"b")</f>
        <v>0</v>
      </c>
      <c r="AU89" s="78">
        <f>COUNTIF($N89:$AQ89,"c")</f>
        <v>0</v>
      </c>
      <c r="AV89" s="78">
        <f>COUNTIF($N89:$AQ89,"d")</f>
        <v>0</v>
      </c>
      <c r="AW89" s="78">
        <f>COUNTIF($N89:$AQ89,"e")</f>
        <v>0</v>
      </c>
      <c r="AX89" s="78">
        <f>COUNTIF($N89:$AQ89,"f")</f>
        <v>0</v>
      </c>
      <c r="AY89" s="78">
        <f>COUNTIF($N89:$AQ89,"g")</f>
        <v>0</v>
      </c>
      <c r="AZ89" s="78">
        <f>COUNTIF($N89:$AQ89,"h")</f>
        <v>0</v>
      </c>
      <c r="BA89" s="78">
        <f>COUNTIF($N89:$AQ89,"i")</f>
        <v>0</v>
      </c>
      <c r="BB89" s="78">
        <f>COUNTIF($N89:$AQ89,"j")</f>
        <v>0</v>
      </c>
      <c r="BC89" s="78">
        <f>COUNTIF($N89:$AQ89,"k")</f>
        <v>0</v>
      </c>
      <c r="BD89" s="78">
        <f>COUNTIF($N89:$AQ89,"l")</f>
        <v>0</v>
      </c>
      <c r="BE89" s="78">
        <f>COUNTIF($N89:$AQ89,"m")</f>
        <v>0</v>
      </c>
      <c r="BF89" s="78">
        <f>COUNTIF($N89:$AQ89,"n")</f>
        <v>0</v>
      </c>
      <c r="BG89" s="78">
        <f>COUNTIF($N89:$AQ89,"o")</f>
        <v>0</v>
      </c>
      <c r="BH89" s="78" t="str">
        <f t="shared" si="208"/>
        <v>0</v>
      </c>
      <c r="BI89" s="78" t="str">
        <f t="shared" si="209"/>
        <v>0</v>
      </c>
      <c r="BJ89" s="78" t="str">
        <f t="shared" si="210"/>
        <v>0</v>
      </c>
      <c r="BK89" s="78" t="str">
        <f t="shared" si="211"/>
        <v>0</v>
      </c>
      <c r="BL89" s="78" t="str">
        <f t="shared" si="212"/>
        <v>0</v>
      </c>
      <c r="BM89" s="78" t="str">
        <f t="shared" si="213"/>
        <v>0</v>
      </c>
      <c r="BN89" s="78" t="str">
        <f t="shared" si="214"/>
        <v>0</v>
      </c>
      <c r="BO89" s="78" t="str">
        <f t="shared" si="215"/>
        <v>0</v>
      </c>
      <c r="BP89" s="78" t="str">
        <f t="shared" si="216"/>
        <v>0</v>
      </c>
      <c r="BQ89" s="78" t="str">
        <f t="shared" si="217"/>
        <v>0</v>
      </c>
      <c r="BR89" s="78" t="str">
        <f t="shared" si="218"/>
        <v>0</v>
      </c>
      <c r="BS89" s="78" t="str">
        <f t="shared" si="219"/>
        <v>0</v>
      </c>
      <c r="BT89" s="78" t="str">
        <f t="shared" si="220"/>
        <v>0</v>
      </c>
      <c r="BU89" s="78" t="str">
        <f t="shared" si="221"/>
        <v>0</v>
      </c>
      <c r="BV89" s="78" t="str">
        <f t="shared" si="222"/>
        <v>0</v>
      </c>
      <c r="BY89" s="129"/>
    </row>
    <row r="90" spans="1:77" ht="19.5" thickBot="1" x14ac:dyDescent="0.35">
      <c r="A90" s="55"/>
      <c r="B90" s="141" t="s">
        <v>65</v>
      </c>
      <c r="C90" s="155">
        <v>0.91666666666666663</v>
      </c>
      <c r="D90" s="200" t="s">
        <v>344</v>
      </c>
      <c r="E90" s="201"/>
      <c r="F90" s="201"/>
      <c r="G90" s="201"/>
      <c r="H90" s="205"/>
      <c r="I90" s="150"/>
      <c r="J90" s="150"/>
      <c r="K90" s="165"/>
      <c r="L90" s="166"/>
      <c r="M90" s="167"/>
      <c r="N90" s="61"/>
      <c r="O90" s="14"/>
      <c r="P90" s="14"/>
      <c r="Q90" s="61"/>
      <c r="R90" s="61"/>
      <c r="S90" s="61"/>
      <c r="T90" s="61"/>
      <c r="U90" s="61"/>
      <c r="V90" s="14"/>
      <c r="W90" s="14"/>
      <c r="X90" s="61"/>
      <c r="Y90" s="61"/>
      <c r="Z90" s="61"/>
      <c r="AA90" s="61"/>
      <c r="AB90" s="61"/>
      <c r="AC90" s="14"/>
      <c r="AD90" s="14"/>
      <c r="AE90" s="61"/>
      <c r="AF90" s="61"/>
      <c r="AG90" s="61"/>
      <c r="AH90" s="61"/>
      <c r="AI90" s="61"/>
      <c r="AJ90" s="14"/>
      <c r="AK90" s="14"/>
      <c r="AL90" s="61"/>
      <c r="AM90" s="61"/>
      <c r="AN90" s="61"/>
      <c r="AO90" s="61"/>
      <c r="AP90" s="61"/>
      <c r="AQ90" s="14"/>
      <c r="AS90" s="78">
        <f>COUNTIF($N90:$AQ90,"a")</f>
        <v>0</v>
      </c>
      <c r="AT90" s="78">
        <f>COUNTIF($N90:$AQ90,"b")</f>
        <v>0</v>
      </c>
      <c r="AU90" s="78">
        <f>COUNTIF($N90:$AQ90,"c")</f>
        <v>0</v>
      </c>
      <c r="AV90" s="78">
        <f>COUNTIF($N90:$AQ90,"d")</f>
        <v>0</v>
      </c>
      <c r="AW90" s="78">
        <f>COUNTIF($N90:$AQ90,"e")</f>
        <v>0</v>
      </c>
      <c r="AX90" s="78">
        <f>COUNTIF($N90:$AQ90,"f")</f>
        <v>0</v>
      </c>
      <c r="AY90" s="78">
        <f>COUNTIF($N90:$AQ90,"g")</f>
        <v>0</v>
      </c>
      <c r="AZ90" s="78">
        <f>COUNTIF($N90:$AQ90,"h")</f>
        <v>0</v>
      </c>
      <c r="BA90" s="78">
        <f>COUNTIF($N90:$AQ90,"i")</f>
        <v>0</v>
      </c>
      <c r="BB90" s="78">
        <f>COUNTIF($N90:$AQ90,"j")</f>
        <v>0</v>
      </c>
      <c r="BC90" s="78">
        <f>COUNTIF($N90:$AQ90,"k")</f>
        <v>0</v>
      </c>
      <c r="BD90" s="78">
        <f>COUNTIF($N90:$AQ90,"l")</f>
        <v>0</v>
      </c>
      <c r="BE90" s="78">
        <f>COUNTIF($N90:$AQ90,"m")</f>
        <v>0</v>
      </c>
      <c r="BF90" s="78">
        <f>COUNTIF($N90:$AQ90,"n")</f>
        <v>0</v>
      </c>
      <c r="BG90" s="78">
        <f>COUNTIF($N90:$AQ90,"o")</f>
        <v>0</v>
      </c>
      <c r="BH90" s="78" t="str">
        <f t="shared" ref="BH90" si="225">IF(AS90&gt;0,($J90*AS90*$F$14),"0")</f>
        <v>0</v>
      </c>
      <c r="BI90" s="78" t="str">
        <f t="shared" ref="BI90" si="226">IF(AT90&gt;0,($J90*AT90*$F$15),"0")</f>
        <v>0</v>
      </c>
      <c r="BJ90" s="78" t="str">
        <f t="shared" ref="BJ90" si="227">IF(AU90&gt;0,($J90*AU90*$F$16),"0")</f>
        <v>0</v>
      </c>
      <c r="BK90" s="78" t="str">
        <f t="shared" ref="BK90" si="228">IF(AV90&gt;0,($J90*AV90*$F$17),"0")</f>
        <v>0</v>
      </c>
      <c r="BL90" s="78" t="str">
        <f t="shared" ref="BL90" si="229">IF(AW90&gt;0,($J90*AW90*$F$17),"0")</f>
        <v>0</v>
      </c>
      <c r="BM90" s="78" t="str">
        <f t="shared" ref="BM90" si="230">IF(AX90&gt;0,($J90*AX90*$F$19),"0")</f>
        <v>0</v>
      </c>
      <c r="BN90" s="78" t="str">
        <f t="shared" ref="BN90" si="231">IF(AY90&gt;0,($J90*AY90*$F$20),"0")</f>
        <v>0</v>
      </c>
      <c r="BO90" s="78" t="str">
        <f t="shared" ref="BO90" si="232">IF(AZ90&gt;0,($J90*AZ90*$F$21),"0")</f>
        <v>0</v>
      </c>
      <c r="BP90" s="78" t="str">
        <f t="shared" ref="BP90" si="233">IF(BA90&gt;0,($J90*BA90*$F$22),"0")</f>
        <v>0</v>
      </c>
      <c r="BQ90" s="78" t="str">
        <f t="shared" ref="BQ90" si="234">IF(BB90&gt;0,($J90*BB90*$F$23),"0")</f>
        <v>0</v>
      </c>
      <c r="BR90" s="78" t="str">
        <f t="shared" ref="BR90" si="235">IF(BC90&gt;0,($J90*BC90*$F$24),"0")</f>
        <v>0</v>
      </c>
      <c r="BS90" s="78" t="str">
        <f t="shared" ref="BS90" si="236">IF(BD90&gt;0,($J90*BD90*$F$25),"0")</f>
        <v>0</v>
      </c>
      <c r="BT90" s="78" t="str">
        <f t="shared" ref="BT90" si="237">IF(BE90&gt;0,($J90*BE90*$F$26),"0")</f>
        <v>0</v>
      </c>
      <c r="BU90" s="78" t="str">
        <f t="shared" ref="BU90" si="238">IF(BF90&gt;0,($J90*BF90*$F$27),"0")</f>
        <v>0</v>
      </c>
      <c r="BV90" s="78" t="str">
        <f t="shared" ref="BV90" si="239">IF(BG90&gt;0,($J90*BG90*$F$28),"0")</f>
        <v>0</v>
      </c>
      <c r="BY90" s="129"/>
    </row>
    <row r="91" spans="1:77" ht="20.100000000000001" customHeight="1" thickBot="1" x14ac:dyDescent="0.35">
      <c r="A91" s="54"/>
      <c r="B91" s="143" t="s">
        <v>66</v>
      </c>
      <c r="C91" s="143">
        <v>0.93680555555555556</v>
      </c>
      <c r="D91" s="160" t="s">
        <v>151</v>
      </c>
      <c r="E91" s="160" t="s">
        <v>172</v>
      </c>
      <c r="F91" s="160" t="s">
        <v>193</v>
      </c>
      <c r="G91" s="160" t="s">
        <v>214</v>
      </c>
      <c r="H91" s="160" t="s">
        <v>235</v>
      </c>
      <c r="I91" s="153">
        <v>226</v>
      </c>
      <c r="J91" s="153">
        <f>$I91*'Campaign Total'!$F$46</f>
        <v>214.7</v>
      </c>
      <c r="K91" s="165">
        <f t="shared" si="223"/>
        <v>0</v>
      </c>
      <c r="L91" s="166">
        <f t="shared" si="224"/>
        <v>0</v>
      </c>
      <c r="M91" s="167"/>
      <c r="N91" s="70"/>
      <c r="O91" s="14"/>
      <c r="P91" s="14"/>
      <c r="Q91" s="70"/>
      <c r="R91" s="70"/>
      <c r="S91" s="70"/>
      <c r="T91" s="70"/>
      <c r="U91" s="70"/>
      <c r="V91" s="14"/>
      <c r="W91" s="14"/>
      <c r="X91" s="70"/>
      <c r="Y91" s="70"/>
      <c r="Z91" s="70"/>
      <c r="AA91" s="70"/>
      <c r="AB91" s="70"/>
      <c r="AC91" s="14"/>
      <c r="AD91" s="14"/>
      <c r="AE91" s="70"/>
      <c r="AF91" s="70"/>
      <c r="AG91" s="70"/>
      <c r="AH91" s="70"/>
      <c r="AI91" s="70"/>
      <c r="AJ91" s="14"/>
      <c r="AK91" s="14"/>
      <c r="AL91" s="70"/>
      <c r="AM91" s="70"/>
      <c r="AN91" s="70"/>
      <c r="AO91" s="70"/>
      <c r="AP91" s="70"/>
      <c r="AQ91" s="14"/>
      <c r="AS91" s="78">
        <f>COUNTIF($N91:$AQ91,"a")</f>
        <v>0</v>
      </c>
      <c r="AT91" s="78">
        <f>COUNTIF($N91:$AQ91,"b")</f>
        <v>0</v>
      </c>
      <c r="AU91" s="78">
        <f>COUNTIF($N91:$AQ91,"c")</f>
        <v>0</v>
      </c>
      <c r="AV91" s="78">
        <f>COUNTIF($N91:$AQ91,"d")</f>
        <v>0</v>
      </c>
      <c r="AW91" s="78">
        <f>COUNTIF($N91:$AQ91,"e")</f>
        <v>0</v>
      </c>
      <c r="AX91" s="78">
        <f>COUNTIF($N91:$AQ91,"f")</f>
        <v>0</v>
      </c>
      <c r="AY91" s="78">
        <f>COUNTIF($N91:$AQ91,"g")</f>
        <v>0</v>
      </c>
      <c r="AZ91" s="78">
        <f>COUNTIF($N91:$AQ91,"h")</f>
        <v>0</v>
      </c>
      <c r="BA91" s="78">
        <f>COUNTIF($N91:$AQ91,"i")</f>
        <v>0</v>
      </c>
      <c r="BB91" s="78">
        <f>COUNTIF($N91:$AQ91,"j")</f>
        <v>0</v>
      </c>
      <c r="BC91" s="78">
        <f>COUNTIF($N91:$AQ91,"k")</f>
        <v>0</v>
      </c>
      <c r="BD91" s="78">
        <f>COUNTIF($N91:$AQ91,"l")</f>
        <v>0</v>
      </c>
      <c r="BE91" s="78">
        <f>COUNTIF($N91:$AQ91,"m")</f>
        <v>0</v>
      </c>
      <c r="BF91" s="78">
        <f>COUNTIF($N91:$AQ91,"n")</f>
        <v>0</v>
      </c>
      <c r="BG91" s="78">
        <f>COUNTIF($N91:$AQ91,"o")</f>
        <v>0</v>
      </c>
      <c r="BH91" s="78" t="str">
        <f t="shared" si="208"/>
        <v>0</v>
      </c>
      <c r="BI91" s="78" t="str">
        <f t="shared" si="209"/>
        <v>0</v>
      </c>
      <c r="BJ91" s="78" t="str">
        <f t="shared" si="210"/>
        <v>0</v>
      </c>
      <c r="BK91" s="78" t="str">
        <f t="shared" si="211"/>
        <v>0</v>
      </c>
      <c r="BL91" s="78" t="str">
        <f t="shared" si="212"/>
        <v>0</v>
      </c>
      <c r="BM91" s="78" t="str">
        <f t="shared" si="213"/>
        <v>0</v>
      </c>
      <c r="BN91" s="78" t="str">
        <f t="shared" si="214"/>
        <v>0</v>
      </c>
      <c r="BO91" s="78" t="str">
        <f t="shared" si="215"/>
        <v>0</v>
      </c>
      <c r="BP91" s="78" t="str">
        <f t="shared" si="216"/>
        <v>0</v>
      </c>
      <c r="BQ91" s="78" t="str">
        <f t="shared" si="217"/>
        <v>0</v>
      </c>
      <c r="BR91" s="78" t="str">
        <f t="shared" si="218"/>
        <v>0</v>
      </c>
      <c r="BS91" s="78" t="str">
        <f t="shared" si="219"/>
        <v>0</v>
      </c>
      <c r="BT91" s="78" t="str">
        <f t="shared" si="220"/>
        <v>0</v>
      </c>
      <c r="BU91" s="78" t="str">
        <f t="shared" si="221"/>
        <v>0</v>
      </c>
      <c r="BV91" s="78" t="str">
        <f t="shared" si="222"/>
        <v>0</v>
      </c>
      <c r="BY91" s="129"/>
    </row>
    <row r="92" spans="1:77" ht="19.5" thickBot="1" x14ac:dyDescent="0.35">
      <c r="A92" s="55"/>
      <c r="B92" s="141" t="s">
        <v>65</v>
      </c>
      <c r="C92" s="155">
        <v>0.9375</v>
      </c>
      <c r="D92" s="200" t="s">
        <v>344</v>
      </c>
      <c r="E92" s="201"/>
      <c r="F92" s="201"/>
      <c r="G92" s="201"/>
      <c r="H92" s="205"/>
      <c r="I92" s="150"/>
      <c r="J92" s="150"/>
      <c r="K92" s="165"/>
      <c r="L92" s="166"/>
      <c r="M92" s="167"/>
      <c r="N92" s="61"/>
      <c r="O92" s="14"/>
      <c r="P92" s="14"/>
      <c r="Q92" s="61"/>
      <c r="R92" s="61"/>
      <c r="S92" s="61"/>
      <c r="T92" s="61"/>
      <c r="U92" s="61"/>
      <c r="V92" s="14"/>
      <c r="W92" s="14"/>
      <c r="X92" s="61"/>
      <c r="Y92" s="61"/>
      <c r="Z92" s="61"/>
      <c r="AA92" s="61"/>
      <c r="AB92" s="61"/>
      <c r="AC92" s="14"/>
      <c r="AD92" s="14"/>
      <c r="AE92" s="61"/>
      <c r="AF92" s="61"/>
      <c r="AG92" s="61"/>
      <c r="AH92" s="61"/>
      <c r="AI92" s="61"/>
      <c r="AJ92" s="14"/>
      <c r="AK92" s="14"/>
      <c r="AL92" s="61"/>
      <c r="AM92" s="61"/>
      <c r="AN92" s="61"/>
      <c r="AO92" s="61"/>
      <c r="AP92" s="61"/>
      <c r="AQ92" s="14"/>
      <c r="AS92" s="78">
        <f>COUNTIF($N92:$AQ92,"a")</f>
        <v>0</v>
      </c>
      <c r="AT92" s="78">
        <f>COUNTIF($N92:$AQ92,"b")</f>
        <v>0</v>
      </c>
      <c r="AU92" s="78">
        <f>COUNTIF($N92:$AQ92,"c")</f>
        <v>0</v>
      </c>
      <c r="AV92" s="78">
        <f>COUNTIF($N92:$AQ92,"d")</f>
        <v>0</v>
      </c>
      <c r="AW92" s="78">
        <f>COUNTIF($N92:$AQ92,"e")</f>
        <v>0</v>
      </c>
      <c r="AX92" s="78">
        <f>COUNTIF($N92:$AQ92,"f")</f>
        <v>0</v>
      </c>
      <c r="AY92" s="78">
        <f>COUNTIF($N92:$AQ92,"g")</f>
        <v>0</v>
      </c>
      <c r="AZ92" s="78">
        <f>COUNTIF($N92:$AQ92,"h")</f>
        <v>0</v>
      </c>
      <c r="BA92" s="78">
        <f>COUNTIF($N92:$AQ92,"i")</f>
        <v>0</v>
      </c>
      <c r="BB92" s="78">
        <f>COUNTIF($N92:$AQ92,"j")</f>
        <v>0</v>
      </c>
      <c r="BC92" s="78">
        <f>COUNTIF($N92:$AQ92,"k")</f>
        <v>0</v>
      </c>
      <c r="BD92" s="78">
        <f>COUNTIF($N92:$AQ92,"l")</f>
        <v>0</v>
      </c>
      <c r="BE92" s="78">
        <f>COUNTIF($N92:$AQ92,"m")</f>
        <v>0</v>
      </c>
      <c r="BF92" s="78">
        <f>COUNTIF($N92:$AQ92,"n")</f>
        <v>0</v>
      </c>
      <c r="BG92" s="78">
        <f>COUNTIF($N92:$AQ92,"o")</f>
        <v>0</v>
      </c>
      <c r="BH92" s="78" t="str">
        <f t="shared" si="208"/>
        <v>0</v>
      </c>
      <c r="BI92" s="78" t="str">
        <f t="shared" si="209"/>
        <v>0</v>
      </c>
      <c r="BJ92" s="78" t="str">
        <f t="shared" si="210"/>
        <v>0</v>
      </c>
      <c r="BK92" s="78" t="str">
        <f t="shared" si="211"/>
        <v>0</v>
      </c>
      <c r="BL92" s="78" t="str">
        <f t="shared" si="212"/>
        <v>0</v>
      </c>
      <c r="BM92" s="78" t="str">
        <f t="shared" si="213"/>
        <v>0</v>
      </c>
      <c r="BN92" s="78" t="str">
        <f t="shared" si="214"/>
        <v>0</v>
      </c>
      <c r="BO92" s="78" t="str">
        <f t="shared" si="215"/>
        <v>0</v>
      </c>
      <c r="BP92" s="78" t="str">
        <f t="shared" si="216"/>
        <v>0</v>
      </c>
      <c r="BQ92" s="78" t="str">
        <f t="shared" si="217"/>
        <v>0</v>
      </c>
      <c r="BR92" s="78" t="str">
        <f t="shared" si="218"/>
        <v>0</v>
      </c>
      <c r="BS92" s="78" t="str">
        <f t="shared" si="219"/>
        <v>0</v>
      </c>
      <c r="BT92" s="78" t="str">
        <f t="shared" si="220"/>
        <v>0</v>
      </c>
      <c r="BU92" s="78" t="str">
        <f t="shared" si="221"/>
        <v>0</v>
      </c>
      <c r="BV92" s="78" t="str">
        <f t="shared" si="222"/>
        <v>0</v>
      </c>
      <c r="BY92" s="129"/>
    </row>
    <row r="93" spans="1:77" ht="20.100000000000001" customHeight="1" thickBot="1" x14ac:dyDescent="0.35">
      <c r="A93" s="54"/>
      <c r="B93" s="143" t="s">
        <v>66</v>
      </c>
      <c r="C93" s="143">
        <v>0.9784722222222223</v>
      </c>
      <c r="D93" s="160" t="s">
        <v>152</v>
      </c>
      <c r="E93" s="160" t="s">
        <v>173</v>
      </c>
      <c r="F93" s="160" t="s">
        <v>194</v>
      </c>
      <c r="G93" s="160" t="s">
        <v>215</v>
      </c>
      <c r="H93" s="160" t="s">
        <v>236</v>
      </c>
      <c r="I93" s="153">
        <v>261</v>
      </c>
      <c r="J93" s="153">
        <f>$I93*'Campaign Total'!$F$46</f>
        <v>247.95</v>
      </c>
      <c r="K93" s="165">
        <f t="shared" si="223"/>
        <v>0</v>
      </c>
      <c r="L93" s="166">
        <f t="shared" si="224"/>
        <v>0</v>
      </c>
      <c r="M93" s="167"/>
      <c r="N93" s="70"/>
      <c r="O93" s="14"/>
      <c r="P93" s="14"/>
      <c r="Q93" s="70"/>
      <c r="R93" s="70"/>
      <c r="S93" s="70"/>
      <c r="T93" s="70"/>
      <c r="U93" s="70"/>
      <c r="V93" s="14"/>
      <c r="W93" s="14"/>
      <c r="X93" s="70"/>
      <c r="Y93" s="70"/>
      <c r="Z93" s="70"/>
      <c r="AA93" s="70"/>
      <c r="AB93" s="70"/>
      <c r="AC93" s="14"/>
      <c r="AD93" s="14"/>
      <c r="AE93" s="70"/>
      <c r="AF93" s="70"/>
      <c r="AG93" s="70"/>
      <c r="AH93" s="70"/>
      <c r="AI93" s="70"/>
      <c r="AJ93" s="14"/>
      <c r="AK93" s="14"/>
      <c r="AL93" s="70"/>
      <c r="AM93" s="70"/>
      <c r="AN93" s="70"/>
      <c r="AO93" s="70"/>
      <c r="AP93" s="70"/>
      <c r="AQ93" s="14"/>
      <c r="AS93" s="78">
        <f>COUNTIF($N93:$AQ93,"a")</f>
        <v>0</v>
      </c>
      <c r="AT93" s="78">
        <f>COUNTIF($N93:$AQ93,"b")</f>
        <v>0</v>
      </c>
      <c r="AU93" s="78">
        <f>COUNTIF($N93:$AQ93,"c")</f>
        <v>0</v>
      </c>
      <c r="AV93" s="78">
        <f>COUNTIF($N93:$AQ93,"d")</f>
        <v>0</v>
      </c>
      <c r="AW93" s="78">
        <f>COUNTIF($N93:$AQ93,"e")</f>
        <v>0</v>
      </c>
      <c r="AX93" s="78">
        <f>COUNTIF($N93:$AQ93,"f")</f>
        <v>0</v>
      </c>
      <c r="AY93" s="78">
        <f>COUNTIF($N93:$AQ93,"g")</f>
        <v>0</v>
      </c>
      <c r="AZ93" s="78">
        <f>COUNTIF($N93:$AQ93,"h")</f>
        <v>0</v>
      </c>
      <c r="BA93" s="78">
        <f>COUNTIF($N93:$AQ93,"i")</f>
        <v>0</v>
      </c>
      <c r="BB93" s="78">
        <f>COUNTIF($N93:$AQ93,"j")</f>
        <v>0</v>
      </c>
      <c r="BC93" s="78">
        <f>COUNTIF($N93:$AQ93,"k")</f>
        <v>0</v>
      </c>
      <c r="BD93" s="78">
        <f>COUNTIF($N93:$AQ93,"l")</f>
        <v>0</v>
      </c>
      <c r="BE93" s="78">
        <f>COUNTIF($N93:$AQ93,"m")</f>
        <v>0</v>
      </c>
      <c r="BF93" s="78">
        <f>COUNTIF($N93:$AQ93,"n")</f>
        <v>0</v>
      </c>
      <c r="BG93" s="78">
        <f>COUNTIF($N93:$AQ93,"o")</f>
        <v>0</v>
      </c>
      <c r="BH93" s="78" t="str">
        <f t="shared" si="208"/>
        <v>0</v>
      </c>
      <c r="BI93" s="78" t="str">
        <f t="shared" si="209"/>
        <v>0</v>
      </c>
      <c r="BJ93" s="78" t="str">
        <f t="shared" si="210"/>
        <v>0</v>
      </c>
      <c r="BK93" s="78" t="str">
        <f t="shared" si="211"/>
        <v>0</v>
      </c>
      <c r="BL93" s="78" t="str">
        <f t="shared" si="212"/>
        <v>0</v>
      </c>
      <c r="BM93" s="78" t="str">
        <f t="shared" si="213"/>
        <v>0</v>
      </c>
      <c r="BN93" s="78" t="str">
        <f t="shared" si="214"/>
        <v>0</v>
      </c>
      <c r="BO93" s="78" t="str">
        <f t="shared" si="215"/>
        <v>0</v>
      </c>
      <c r="BP93" s="78" t="str">
        <f t="shared" si="216"/>
        <v>0</v>
      </c>
      <c r="BQ93" s="78" t="str">
        <f t="shared" si="217"/>
        <v>0</v>
      </c>
      <c r="BR93" s="78" t="str">
        <f t="shared" si="218"/>
        <v>0</v>
      </c>
      <c r="BS93" s="78" t="str">
        <f t="shared" si="219"/>
        <v>0</v>
      </c>
      <c r="BT93" s="78" t="str">
        <f t="shared" si="220"/>
        <v>0</v>
      </c>
      <c r="BU93" s="78" t="str">
        <f t="shared" si="221"/>
        <v>0</v>
      </c>
      <c r="BV93" s="78" t="str">
        <f t="shared" si="222"/>
        <v>0</v>
      </c>
      <c r="BY93" s="129"/>
    </row>
    <row r="94" spans="1:77" ht="20.100000000000001" customHeight="1" thickBot="1" x14ac:dyDescent="0.35">
      <c r="A94" s="55"/>
      <c r="B94" s="155" t="s">
        <v>65</v>
      </c>
      <c r="C94" s="155">
        <v>0.97916666666666663</v>
      </c>
      <c r="D94" s="200" t="s">
        <v>344</v>
      </c>
      <c r="E94" s="201"/>
      <c r="F94" s="201"/>
      <c r="G94" s="201"/>
      <c r="H94" s="205"/>
      <c r="I94" s="150"/>
      <c r="J94" s="150"/>
      <c r="K94" s="165"/>
      <c r="L94" s="166"/>
      <c r="M94" s="167"/>
      <c r="N94" s="61"/>
      <c r="O94" s="14"/>
      <c r="P94" s="14"/>
      <c r="Q94" s="61"/>
      <c r="R94" s="61"/>
      <c r="S94" s="61"/>
      <c r="T94" s="61"/>
      <c r="U94" s="61"/>
      <c r="V94" s="14"/>
      <c r="W94" s="14"/>
      <c r="X94" s="61"/>
      <c r="Y94" s="61"/>
      <c r="Z94" s="61"/>
      <c r="AA94" s="61"/>
      <c r="AB94" s="61"/>
      <c r="AC94" s="14"/>
      <c r="AD94" s="14"/>
      <c r="AE94" s="61"/>
      <c r="AF94" s="61"/>
      <c r="AG94" s="61"/>
      <c r="AH94" s="61"/>
      <c r="AI94" s="61"/>
      <c r="AJ94" s="14"/>
      <c r="AK94" s="14"/>
      <c r="AL94" s="61"/>
      <c r="AM94" s="61"/>
      <c r="AN94" s="61"/>
      <c r="AO94" s="61"/>
      <c r="AP94" s="61"/>
      <c r="AQ94" s="14"/>
      <c r="AS94" s="78">
        <f>COUNTIF($N94:$AQ94,"a")</f>
        <v>0</v>
      </c>
      <c r="AT94" s="78">
        <f>COUNTIF($N94:$AQ94,"b")</f>
        <v>0</v>
      </c>
      <c r="AU94" s="78">
        <f>COUNTIF($N94:$AQ94,"c")</f>
        <v>0</v>
      </c>
      <c r="AV94" s="78">
        <f>COUNTIF($N94:$AQ94,"d")</f>
        <v>0</v>
      </c>
      <c r="AW94" s="78">
        <f>COUNTIF($N94:$AQ94,"e")</f>
        <v>0</v>
      </c>
      <c r="AX94" s="78">
        <f>COUNTIF($N94:$AQ94,"f")</f>
        <v>0</v>
      </c>
      <c r="AY94" s="78">
        <f>COUNTIF($N94:$AQ94,"g")</f>
        <v>0</v>
      </c>
      <c r="AZ94" s="78">
        <f>COUNTIF($N94:$AQ94,"h")</f>
        <v>0</v>
      </c>
      <c r="BA94" s="78">
        <f>COUNTIF($N94:$AQ94,"i")</f>
        <v>0</v>
      </c>
      <c r="BB94" s="78">
        <f>COUNTIF($N94:$AQ94,"j")</f>
        <v>0</v>
      </c>
      <c r="BC94" s="78">
        <f>COUNTIF($N94:$AQ94,"k")</f>
        <v>0</v>
      </c>
      <c r="BD94" s="78">
        <f>COUNTIF($N94:$AQ94,"l")</f>
        <v>0</v>
      </c>
      <c r="BE94" s="78">
        <f>COUNTIF($N94:$AQ94,"m")</f>
        <v>0</v>
      </c>
      <c r="BF94" s="78">
        <f>COUNTIF($N94:$AQ94,"n")</f>
        <v>0</v>
      </c>
      <c r="BG94" s="78">
        <f>COUNTIF($N94:$AQ94,"o")</f>
        <v>0</v>
      </c>
      <c r="BH94" s="78" t="str">
        <f t="shared" ref="BH94" si="240">IF(AS94&gt;0,($J94*AS94*$F$14),"0")</f>
        <v>0</v>
      </c>
      <c r="BI94" s="78" t="str">
        <f t="shared" ref="BI94" si="241">IF(AT94&gt;0,($J94*AT94*$F$15),"0")</f>
        <v>0</v>
      </c>
      <c r="BJ94" s="78" t="str">
        <f t="shared" ref="BJ94" si="242">IF(AU94&gt;0,($J94*AU94*$F$16),"0")</f>
        <v>0</v>
      </c>
      <c r="BK94" s="78" t="str">
        <f t="shared" ref="BK94" si="243">IF(AV94&gt;0,($J94*AV94*$F$17),"0")</f>
        <v>0</v>
      </c>
      <c r="BL94" s="78" t="str">
        <f t="shared" ref="BL94" si="244">IF(AW94&gt;0,($J94*AW94*$F$17),"0")</f>
        <v>0</v>
      </c>
      <c r="BM94" s="78" t="str">
        <f t="shared" ref="BM94" si="245">IF(AX94&gt;0,($J94*AX94*$F$19),"0")</f>
        <v>0</v>
      </c>
      <c r="BN94" s="78" t="str">
        <f t="shared" ref="BN94" si="246">IF(AY94&gt;0,($J94*AY94*$F$20),"0")</f>
        <v>0</v>
      </c>
      <c r="BO94" s="78" t="str">
        <f t="shared" ref="BO94" si="247">IF(AZ94&gt;0,($J94*AZ94*$F$21),"0")</f>
        <v>0</v>
      </c>
      <c r="BP94" s="78" t="str">
        <f t="shared" ref="BP94" si="248">IF(BA94&gt;0,($J94*BA94*$F$22),"0")</f>
        <v>0</v>
      </c>
      <c r="BQ94" s="78" t="str">
        <f t="shared" ref="BQ94" si="249">IF(BB94&gt;0,($J94*BB94*$F$23),"0")</f>
        <v>0</v>
      </c>
      <c r="BR94" s="78" t="str">
        <f t="shared" ref="BR94" si="250">IF(BC94&gt;0,($J94*BC94*$F$24),"0")</f>
        <v>0</v>
      </c>
      <c r="BS94" s="78" t="str">
        <f t="shared" ref="BS94" si="251">IF(BD94&gt;0,($J94*BD94*$F$25),"0")</f>
        <v>0</v>
      </c>
      <c r="BT94" s="78" t="str">
        <f t="shared" ref="BT94" si="252">IF(BE94&gt;0,($J94*BE94*$F$26),"0")</f>
        <v>0</v>
      </c>
      <c r="BU94" s="78" t="str">
        <f t="shared" ref="BU94" si="253">IF(BF94&gt;0,($J94*BF94*$F$27),"0")</f>
        <v>0</v>
      </c>
      <c r="BV94" s="78" t="str">
        <f t="shared" ref="BV94" si="254">IF(BG94&gt;0,($J94*BG94*$F$28),"0")</f>
        <v>0</v>
      </c>
    </row>
    <row r="95" spans="1:77" ht="20.100000000000001" customHeight="1" thickTop="1" thickBot="1" x14ac:dyDescent="0.35">
      <c r="A95" s="55"/>
      <c r="B95" s="155" t="s">
        <v>65</v>
      </c>
      <c r="C95" s="155">
        <v>1</v>
      </c>
      <c r="D95" s="202" t="s">
        <v>343</v>
      </c>
      <c r="E95" s="203"/>
      <c r="F95" s="203"/>
      <c r="G95" s="203"/>
      <c r="H95" s="204"/>
      <c r="I95" s="150"/>
      <c r="J95" s="150"/>
      <c r="K95" s="165"/>
      <c r="L95" s="166"/>
      <c r="M95" s="167"/>
      <c r="N95" s="61"/>
      <c r="O95" s="14"/>
      <c r="P95" s="14"/>
      <c r="Q95" s="61"/>
      <c r="R95" s="61"/>
      <c r="S95" s="61"/>
      <c r="T95" s="61"/>
      <c r="U95" s="61"/>
      <c r="V95" s="14"/>
      <c r="W95" s="14"/>
      <c r="X95" s="61"/>
      <c r="Y95" s="61"/>
      <c r="Z95" s="61"/>
      <c r="AA95" s="61"/>
      <c r="AB95" s="61"/>
      <c r="AC95" s="14"/>
      <c r="AD95" s="14"/>
      <c r="AE95" s="61"/>
      <c r="AF95" s="61"/>
      <c r="AG95" s="61"/>
      <c r="AH95" s="61"/>
      <c r="AI95" s="61"/>
      <c r="AJ95" s="14"/>
      <c r="AK95" s="14"/>
      <c r="AL95" s="61"/>
      <c r="AM95" s="61"/>
      <c r="AN95" s="61"/>
      <c r="AO95" s="61"/>
      <c r="AP95" s="61"/>
      <c r="AQ95" s="14"/>
      <c r="AS95" s="78">
        <f>COUNTIF($N95:$AQ95,"a")</f>
        <v>0</v>
      </c>
      <c r="AT95" s="78">
        <f>COUNTIF($N95:$AQ95,"b")</f>
        <v>0</v>
      </c>
      <c r="AU95" s="78">
        <f>COUNTIF($N95:$AQ95,"c")</f>
        <v>0</v>
      </c>
      <c r="AV95" s="78">
        <f>COUNTIF($N95:$AQ95,"d")</f>
        <v>0</v>
      </c>
      <c r="AW95" s="78">
        <f>COUNTIF($N95:$AQ95,"e")</f>
        <v>0</v>
      </c>
      <c r="AX95" s="78">
        <f>COUNTIF($N95:$AQ95,"f")</f>
        <v>0</v>
      </c>
      <c r="AY95" s="78">
        <f>COUNTIF($N95:$AQ95,"g")</f>
        <v>0</v>
      </c>
      <c r="AZ95" s="78">
        <f>COUNTIF($N95:$AQ95,"h")</f>
        <v>0</v>
      </c>
      <c r="BA95" s="78">
        <f>COUNTIF($N95:$AQ95,"i")</f>
        <v>0</v>
      </c>
      <c r="BB95" s="78">
        <f>COUNTIF($N95:$AQ95,"j")</f>
        <v>0</v>
      </c>
      <c r="BC95" s="78">
        <f>COUNTIF($N95:$AQ95,"k")</f>
        <v>0</v>
      </c>
      <c r="BD95" s="78">
        <f>COUNTIF($N95:$AQ95,"l")</f>
        <v>0</v>
      </c>
      <c r="BE95" s="78">
        <f>COUNTIF($N95:$AQ95,"m")</f>
        <v>0</v>
      </c>
      <c r="BF95" s="78">
        <f>COUNTIF($N95:$AQ95,"n")</f>
        <v>0</v>
      </c>
      <c r="BG95" s="78">
        <f>COUNTIF($N95:$AQ95,"o")</f>
        <v>0</v>
      </c>
      <c r="BH95" s="78" t="str">
        <f t="shared" si="208"/>
        <v>0</v>
      </c>
      <c r="BI95" s="78" t="str">
        <f t="shared" si="209"/>
        <v>0</v>
      </c>
      <c r="BJ95" s="78" t="str">
        <f t="shared" si="210"/>
        <v>0</v>
      </c>
      <c r="BK95" s="78" t="str">
        <f t="shared" si="211"/>
        <v>0</v>
      </c>
      <c r="BL95" s="78" t="str">
        <f t="shared" si="212"/>
        <v>0</v>
      </c>
      <c r="BM95" s="78" t="str">
        <f t="shared" si="213"/>
        <v>0</v>
      </c>
      <c r="BN95" s="78" t="str">
        <f t="shared" si="214"/>
        <v>0</v>
      </c>
      <c r="BO95" s="78" t="str">
        <f t="shared" si="215"/>
        <v>0</v>
      </c>
      <c r="BP95" s="78" t="str">
        <f t="shared" si="216"/>
        <v>0</v>
      </c>
      <c r="BQ95" s="78" t="str">
        <f t="shared" si="217"/>
        <v>0</v>
      </c>
      <c r="BR95" s="78" t="str">
        <f t="shared" si="218"/>
        <v>0</v>
      </c>
      <c r="BS95" s="78" t="str">
        <f t="shared" si="219"/>
        <v>0</v>
      </c>
      <c r="BT95" s="78" t="str">
        <f t="shared" si="220"/>
        <v>0</v>
      </c>
      <c r="BU95" s="78" t="str">
        <f t="shared" si="221"/>
        <v>0</v>
      </c>
      <c r="BV95" s="78" t="str">
        <f t="shared" si="222"/>
        <v>0</v>
      </c>
    </row>
    <row r="96" spans="1:77" ht="20.100000000000001" customHeight="1" thickBot="1" x14ac:dyDescent="0.35">
      <c r="A96" s="54"/>
      <c r="B96" s="155" t="s">
        <v>65</v>
      </c>
      <c r="C96" s="155">
        <v>1.0416666666666701</v>
      </c>
      <c r="D96" s="200" t="s">
        <v>293</v>
      </c>
      <c r="E96" s="201"/>
      <c r="F96" s="201"/>
      <c r="G96" s="201"/>
      <c r="H96" s="205"/>
      <c r="I96" s="150"/>
      <c r="J96" s="150"/>
      <c r="K96" s="165"/>
      <c r="L96" s="166"/>
      <c r="M96" s="167"/>
      <c r="N96" s="61"/>
      <c r="O96" s="14"/>
      <c r="P96" s="14"/>
      <c r="Q96" s="61"/>
      <c r="R96" s="61"/>
      <c r="S96" s="61"/>
      <c r="T96" s="61"/>
      <c r="U96" s="61"/>
      <c r="V96" s="14"/>
      <c r="W96" s="14"/>
      <c r="X96" s="61"/>
      <c r="Y96" s="61"/>
      <c r="Z96" s="61"/>
      <c r="AA96" s="61"/>
      <c r="AB96" s="61"/>
      <c r="AC96" s="14"/>
      <c r="AD96" s="14"/>
      <c r="AE96" s="61"/>
      <c r="AF96" s="61"/>
      <c r="AG96" s="61"/>
      <c r="AH96" s="61"/>
      <c r="AI96" s="61"/>
      <c r="AJ96" s="14"/>
      <c r="AK96" s="14"/>
      <c r="AL96" s="61"/>
      <c r="AM96" s="61"/>
      <c r="AN96" s="61"/>
      <c r="AO96" s="61"/>
      <c r="AP96" s="61"/>
      <c r="AQ96" s="14"/>
      <c r="AS96" s="78">
        <f>COUNTIF($N96:$AQ96,"a")</f>
        <v>0</v>
      </c>
      <c r="AT96" s="78">
        <f>COUNTIF($N96:$AQ96,"b")</f>
        <v>0</v>
      </c>
      <c r="AU96" s="78">
        <f>COUNTIF($N96:$AQ96,"c")</f>
        <v>0</v>
      </c>
      <c r="AV96" s="78">
        <f>COUNTIF($N96:$AQ96,"d")</f>
        <v>0</v>
      </c>
      <c r="AW96" s="78">
        <f>COUNTIF($N96:$AQ96,"e")</f>
        <v>0</v>
      </c>
      <c r="AX96" s="78">
        <f>COUNTIF($N96:$AQ96,"f")</f>
        <v>0</v>
      </c>
      <c r="AY96" s="78">
        <f>COUNTIF($N96:$AQ96,"g")</f>
        <v>0</v>
      </c>
      <c r="AZ96" s="78">
        <f>COUNTIF($N96:$AQ96,"h")</f>
        <v>0</v>
      </c>
      <c r="BA96" s="78">
        <f>COUNTIF($N96:$AQ96,"i")</f>
        <v>0</v>
      </c>
      <c r="BB96" s="78">
        <f>COUNTIF($N96:$AQ96,"j")</f>
        <v>0</v>
      </c>
      <c r="BC96" s="78">
        <f>COUNTIF($N96:$AQ96,"k")</f>
        <v>0</v>
      </c>
      <c r="BD96" s="78">
        <f>COUNTIF($N96:$AQ96,"l")</f>
        <v>0</v>
      </c>
      <c r="BE96" s="78">
        <f>COUNTIF($N96:$AQ96,"m")</f>
        <v>0</v>
      </c>
      <c r="BF96" s="78">
        <f>COUNTIF($N96:$AQ96,"n")</f>
        <v>0</v>
      </c>
      <c r="BG96" s="78">
        <f>COUNTIF($N96:$AQ96,"o")</f>
        <v>0</v>
      </c>
      <c r="BH96" s="78" t="str">
        <f t="shared" ref="BH96:BH97" si="255">IF(AS96&gt;0,($J96*AS96*$F$14),"0")</f>
        <v>0</v>
      </c>
      <c r="BI96" s="78" t="str">
        <f t="shared" ref="BI96:BI97" si="256">IF(AT96&gt;0,($J96*AT96*$F$15),"0")</f>
        <v>0</v>
      </c>
      <c r="BJ96" s="78" t="str">
        <f t="shared" ref="BJ96:BJ97" si="257">IF(AU96&gt;0,($J96*AU96*$F$16),"0")</f>
        <v>0</v>
      </c>
      <c r="BK96" s="78" t="str">
        <f t="shared" ref="BK96:BK97" si="258">IF(AV96&gt;0,($J96*AV96*$F$17),"0")</f>
        <v>0</v>
      </c>
      <c r="BL96" s="78" t="str">
        <f t="shared" ref="BL96:BL97" si="259">IF(AW96&gt;0,($J96*AW96*$F$17),"0")</f>
        <v>0</v>
      </c>
      <c r="BM96" s="78" t="str">
        <f t="shared" ref="BM96:BM97" si="260">IF(AX96&gt;0,($J96*AX96*$F$19),"0")</f>
        <v>0</v>
      </c>
      <c r="BN96" s="78" t="str">
        <f t="shared" ref="BN96:BN97" si="261">IF(AY96&gt;0,($J96*AY96*$F$20),"0")</f>
        <v>0</v>
      </c>
      <c r="BO96" s="78" t="str">
        <f t="shared" ref="BO96:BO97" si="262">IF(AZ96&gt;0,($J96*AZ96*$F$21),"0")</f>
        <v>0</v>
      </c>
      <c r="BP96" s="78" t="str">
        <f t="shared" ref="BP96:BP97" si="263">IF(BA96&gt;0,($J96*BA96*$F$22),"0")</f>
        <v>0</v>
      </c>
      <c r="BQ96" s="78" t="str">
        <f t="shared" ref="BQ96:BQ97" si="264">IF(BB96&gt;0,($J96*BB96*$F$23),"0")</f>
        <v>0</v>
      </c>
      <c r="BR96" s="78" t="str">
        <f t="shared" ref="BR96:BR97" si="265">IF(BC96&gt;0,($J96*BC96*$F$24),"0")</f>
        <v>0</v>
      </c>
      <c r="BS96" s="78" t="str">
        <f t="shared" ref="BS96:BS97" si="266">IF(BD96&gt;0,($J96*BD96*$F$25),"0")</f>
        <v>0</v>
      </c>
      <c r="BT96" s="78" t="str">
        <f t="shared" ref="BT96:BT97" si="267">IF(BE96&gt;0,($J96*BE96*$F$26),"0")</f>
        <v>0</v>
      </c>
      <c r="BU96" s="78" t="str">
        <f t="shared" ref="BU96:BU97" si="268">IF(BF96&gt;0,($J96*BF96*$F$27),"0")</f>
        <v>0</v>
      </c>
      <c r="BV96" s="78" t="str">
        <f t="shared" ref="BV96:BV97" si="269">IF(BG96&gt;0,($J96*BG96*$F$28),"0")</f>
        <v>0</v>
      </c>
    </row>
    <row r="97" spans="1:74" ht="19.5" customHeight="1" thickBot="1" x14ac:dyDescent="0.35">
      <c r="A97" s="54"/>
      <c r="B97" s="155" t="s">
        <v>65</v>
      </c>
      <c r="C97" s="155">
        <v>6.25E-2</v>
      </c>
      <c r="D97" s="200" t="s">
        <v>352</v>
      </c>
      <c r="E97" s="201"/>
      <c r="F97" s="201"/>
      <c r="G97" s="201"/>
      <c r="H97" s="201"/>
      <c r="I97" s="150"/>
      <c r="J97" s="150"/>
      <c r="K97" s="165"/>
      <c r="L97" s="166"/>
      <c r="M97" s="167"/>
      <c r="N97" s="61"/>
      <c r="O97" s="14"/>
      <c r="P97" s="14"/>
      <c r="Q97" s="61"/>
      <c r="R97" s="61"/>
      <c r="S97" s="61"/>
      <c r="T97" s="61"/>
      <c r="U97" s="61"/>
      <c r="V97" s="14"/>
      <c r="W97" s="14"/>
      <c r="X97" s="61"/>
      <c r="Y97" s="61"/>
      <c r="Z97" s="61"/>
      <c r="AA97" s="61"/>
      <c r="AB97" s="61"/>
      <c r="AC97" s="14"/>
      <c r="AD97" s="14"/>
      <c r="AE97" s="61"/>
      <c r="AF97" s="61"/>
      <c r="AG97" s="61"/>
      <c r="AH97" s="61"/>
      <c r="AI97" s="61"/>
      <c r="AJ97" s="14"/>
      <c r="AK97" s="14"/>
      <c r="AL97" s="61"/>
      <c r="AM97" s="61"/>
      <c r="AN97" s="61"/>
      <c r="AO97" s="61"/>
      <c r="AP97" s="61"/>
      <c r="AQ97" s="14"/>
      <c r="AS97" s="78">
        <f>COUNTIF($N97:$AQ97,"a")</f>
        <v>0</v>
      </c>
      <c r="AT97" s="78">
        <f>COUNTIF($N97:$AQ97,"b")</f>
        <v>0</v>
      </c>
      <c r="AU97" s="78">
        <f>COUNTIF($N97:$AQ97,"c")</f>
        <v>0</v>
      </c>
      <c r="AV97" s="78">
        <f>COUNTIF($N97:$AQ97,"d")</f>
        <v>0</v>
      </c>
      <c r="AW97" s="78">
        <f>COUNTIF($N97:$AQ97,"e")</f>
        <v>0</v>
      </c>
      <c r="AX97" s="78">
        <f>COUNTIF($N97:$AQ97,"f")</f>
        <v>0</v>
      </c>
      <c r="AY97" s="78">
        <f>COUNTIF($N97:$AQ97,"g")</f>
        <v>0</v>
      </c>
      <c r="AZ97" s="78">
        <f>COUNTIF($N97:$AQ97,"h")</f>
        <v>0</v>
      </c>
      <c r="BA97" s="78">
        <f>COUNTIF($N97:$AQ97,"i")</f>
        <v>0</v>
      </c>
      <c r="BB97" s="78">
        <f>COUNTIF($N97:$AQ97,"j")</f>
        <v>0</v>
      </c>
      <c r="BC97" s="78">
        <f>COUNTIF($N97:$AQ97,"k")</f>
        <v>0</v>
      </c>
      <c r="BD97" s="78">
        <f>COUNTIF($N97:$AQ97,"l")</f>
        <v>0</v>
      </c>
      <c r="BE97" s="78">
        <f>COUNTIF($N97:$AQ97,"m")</f>
        <v>0</v>
      </c>
      <c r="BF97" s="78">
        <f>COUNTIF($N97:$AQ97,"n")</f>
        <v>0</v>
      </c>
      <c r="BG97" s="78">
        <f>COUNTIF($N97:$AQ97,"o")</f>
        <v>0</v>
      </c>
      <c r="BH97" s="78" t="str">
        <f t="shared" si="255"/>
        <v>0</v>
      </c>
      <c r="BI97" s="78" t="str">
        <f t="shared" si="256"/>
        <v>0</v>
      </c>
      <c r="BJ97" s="78" t="str">
        <f t="shared" si="257"/>
        <v>0</v>
      </c>
      <c r="BK97" s="78" t="str">
        <f t="shared" si="258"/>
        <v>0</v>
      </c>
      <c r="BL97" s="78" t="str">
        <f t="shared" si="259"/>
        <v>0</v>
      </c>
      <c r="BM97" s="78" t="str">
        <f t="shared" si="260"/>
        <v>0</v>
      </c>
      <c r="BN97" s="78" t="str">
        <f t="shared" si="261"/>
        <v>0</v>
      </c>
      <c r="BO97" s="78" t="str">
        <f t="shared" si="262"/>
        <v>0</v>
      </c>
      <c r="BP97" s="78" t="str">
        <f t="shared" si="263"/>
        <v>0</v>
      </c>
      <c r="BQ97" s="78" t="str">
        <f t="shared" si="264"/>
        <v>0</v>
      </c>
      <c r="BR97" s="78" t="str">
        <f t="shared" si="265"/>
        <v>0</v>
      </c>
      <c r="BS97" s="78" t="str">
        <f t="shared" si="266"/>
        <v>0</v>
      </c>
      <c r="BT97" s="78" t="str">
        <f t="shared" si="267"/>
        <v>0</v>
      </c>
      <c r="BU97" s="78" t="str">
        <f t="shared" si="268"/>
        <v>0</v>
      </c>
      <c r="BV97" s="78" t="str">
        <f t="shared" si="269"/>
        <v>0</v>
      </c>
    </row>
    <row r="98" spans="1:74" ht="20.100000000000001" customHeight="1" thickBot="1" x14ac:dyDescent="0.35">
      <c r="A98" s="54"/>
      <c r="B98" s="155" t="s">
        <v>65</v>
      </c>
      <c r="C98" s="155">
        <v>8.3333333333333329E-2</v>
      </c>
      <c r="D98" s="196" t="s">
        <v>324</v>
      </c>
      <c r="E98" s="196" t="s">
        <v>318</v>
      </c>
      <c r="F98" s="162" t="s">
        <v>388</v>
      </c>
      <c r="G98" s="162" t="s">
        <v>355</v>
      </c>
      <c r="H98" s="198" t="s">
        <v>324</v>
      </c>
      <c r="I98" s="150"/>
      <c r="J98" s="150"/>
      <c r="K98" s="165"/>
      <c r="L98" s="166"/>
      <c r="M98" s="167"/>
      <c r="N98" s="61"/>
      <c r="O98" s="14"/>
      <c r="P98" s="14"/>
      <c r="Q98" s="61"/>
      <c r="R98" s="61"/>
      <c r="S98" s="61"/>
      <c r="T98" s="61"/>
      <c r="U98" s="61"/>
      <c r="V98" s="14"/>
      <c r="W98" s="14"/>
      <c r="X98" s="61"/>
      <c r="Y98" s="61"/>
      <c r="Z98" s="61"/>
      <c r="AA98" s="61"/>
      <c r="AB98" s="61"/>
      <c r="AC98" s="14"/>
      <c r="AD98" s="14"/>
      <c r="AE98" s="61"/>
      <c r="AF98" s="61"/>
      <c r="AG98" s="61"/>
      <c r="AH98" s="61"/>
      <c r="AI98" s="61"/>
      <c r="AJ98" s="14"/>
      <c r="AK98" s="14"/>
      <c r="AL98" s="61"/>
      <c r="AM98" s="61"/>
      <c r="AN98" s="61"/>
      <c r="AO98" s="61"/>
      <c r="AP98" s="61"/>
      <c r="AQ98" s="14"/>
      <c r="AS98" s="78">
        <f>COUNTIF($N98:$AQ98,"a")</f>
        <v>0</v>
      </c>
      <c r="AT98" s="78">
        <f>COUNTIF($N98:$AQ98,"b")</f>
        <v>0</v>
      </c>
      <c r="AU98" s="78">
        <f>COUNTIF($N98:$AQ98,"c")</f>
        <v>0</v>
      </c>
      <c r="AV98" s="78">
        <f>COUNTIF($N98:$AQ98,"d")</f>
        <v>0</v>
      </c>
      <c r="AW98" s="78">
        <f>COUNTIF($N98:$AQ98,"e")</f>
        <v>0</v>
      </c>
      <c r="AX98" s="78">
        <f>COUNTIF($N98:$AQ98,"f")</f>
        <v>0</v>
      </c>
      <c r="AY98" s="78">
        <f>COUNTIF($N98:$AQ98,"g")</f>
        <v>0</v>
      </c>
      <c r="AZ98" s="78">
        <f>COUNTIF($N98:$AQ98,"h")</f>
        <v>0</v>
      </c>
      <c r="BA98" s="78">
        <f>COUNTIF($N98:$AQ98,"i")</f>
        <v>0</v>
      </c>
      <c r="BB98" s="78">
        <f>COUNTIF($N98:$AQ98,"j")</f>
        <v>0</v>
      </c>
      <c r="BC98" s="78">
        <f>COUNTIF($N98:$AQ98,"k")</f>
        <v>0</v>
      </c>
      <c r="BD98" s="78">
        <f>COUNTIF($N98:$AQ98,"l")</f>
        <v>0</v>
      </c>
      <c r="BE98" s="78">
        <f>COUNTIF($N98:$AQ98,"m")</f>
        <v>0</v>
      </c>
      <c r="BF98" s="78">
        <f>COUNTIF($N98:$AQ98,"n")</f>
        <v>0</v>
      </c>
      <c r="BG98" s="78">
        <f>COUNTIF($N98:$AQ98,"o")</f>
        <v>0</v>
      </c>
      <c r="BH98" s="78" t="str">
        <f t="shared" si="208"/>
        <v>0</v>
      </c>
      <c r="BI98" s="78" t="str">
        <f t="shared" si="209"/>
        <v>0</v>
      </c>
      <c r="BJ98" s="78" t="str">
        <f t="shared" si="210"/>
        <v>0</v>
      </c>
      <c r="BK98" s="78" t="str">
        <f t="shared" si="211"/>
        <v>0</v>
      </c>
      <c r="BL98" s="78" t="str">
        <f t="shared" si="212"/>
        <v>0</v>
      </c>
      <c r="BM98" s="78" t="str">
        <f t="shared" si="213"/>
        <v>0</v>
      </c>
      <c r="BN98" s="78" t="str">
        <f t="shared" si="214"/>
        <v>0</v>
      </c>
      <c r="BO98" s="78" t="str">
        <f t="shared" si="215"/>
        <v>0</v>
      </c>
      <c r="BP98" s="78" t="str">
        <f t="shared" si="216"/>
        <v>0</v>
      </c>
      <c r="BQ98" s="78" t="str">
        <f t="shared" si="217"/>
        <v>0</v>
      </c>
      <c r="BR98" s="78" t="str">
        <f t="shared" si="218"/>
        <v>0</v>
      </c>
      <c r="BS98" s="78" t="str">
        <f t="shared" si="219"/>
        <v>0</v>
      </c>
      <c r="BT98" s="78" t="str">
        <f t="shared" si="220"/>
        <v>0</v>
      </c>
      <c r="BU98" s="78" t="str">
        <f t="shared" si="221"/>
        <v>0</v>
      </c>
      <c r="BV98" s="78" t="str">
        <f t="shared" si="222"/>
        <v>0</v>
      </c>
    </row>
    <row r="99" spans="1:74" s="130" customFormat="1" ht="20.100000000000001" customHeight="1" thickBot="1" x14ac:dyDescent="0.35">
      <c r="A99" s="54"/>
      <c r="B99" s="155" t="s">
        <v>65</v>
      </c>
      <c r="C99" s="155">
        <v>0.10416666666666667</v>
      </c>
      <c r="D99" s="197"/>
      <c r="E99" s="197"/>
      <c r="F99" s="162" t="s">
        <v>357</v>
      </c>
      <c r="G99" s="162" t="s">
        <v>356</v>
      </c>
      <c r="H99" s="199"/>
      <c r="I99" s="150"/>
      <c r="J99" s="150"/>
      <c r="K99" s="165"/>
      <c r="L99" s="166"/>
      <c r="M99" s="167"/>
      <c r="N99" s="135"/>
      <c r="O99" s="132"/>
      <c r="P99" s="132"/>
      <c r="Q99" s="135"/>
      <c r="R99" s="135"/>
      <c r="S99" s="135"/>
      <c r="T99" s="135"/>
      <c r="U99" s="135"/>
      <c r="V99" s="132"/>
      <c r="W99" s="132"/>
      <c r="X99" s="135"/>
      <c r="Y99" s="135"/>
      <c r="Z99" s="135"/>
      <c r="AA99" s="135"/>
      <c r="AB99" s="135"/>
      <c r="AC99" s="132"/>
      <c r="AD99" s="132"/>
      <c r="AE99" s="135"/>
      <c r="AF99" s="135"/>
      <c r="AG99" s="135"/>
      <c r="AH99" s="135"/>
      <c r="AI99" s="135"/>
      <c r="AJ99" s="132"/>
      <c r="AK99" s="132"/>
      <c r="AL99" s="135"/>
      <c r="AM99" s="135"/>
      <c r="AN99" s="135"/>
      <c r="AO99" s="135"/>
      <c r="AP99" s="135"/>
      <c r="AQ99" s="132"/>
      <c r="AS99" s="133">
        <f>COUNTIF($N99:$AQ99,"a")</f>
        <v>0</v>
      </c>
      <c r="AT99" s="133">
        <f>COUNTIF($N99:$AQ99,"b")</f>
        <v>0</v>
      </c>
      <c r="AU99" s="133">
        <f>COUNTIF($N99:$AQ99,"c")</f>
        <v>0</v>
      </c>
      <c r="AV99" s="133">
        <f>COUNTIF($N99:$AQ99,"d")</f>
        <v>0</v>
      </c>
      <c r="AW99" s="133">
        <f>COUNTIF($N99:$AQ99,"e")</f>
        <v>0</v>
      </c>
      <c r="AX99" s="133">
        <f>COUNTIF($N99:$AQ99,"f")</f>
        <v>0</v>
      </c>
      <c r="AY99" s="133">
        <f>COUNTIF($N99:$AQ99,"g")</f>
        <v>0</v>
      </c>
      <c r="AZ99" s="133">
        <f>COUNTIF($N99:$AQ99,"h")</f>
        <v>0</v>
      </c>
      <c r="BA99" s="133">
        <f>COUNTIF($N99:$AQ99,"i")</f>
        <v>0</v>
      </c>
      <c r="BB99" s="133">
        <f>COUNTIF($N99:$AQ99,"j")</f>
        <v>0</v>
      </c>
      <c r="BC99" s="133">
        <f>COUNTIF($N99:$AQ99,"k")</f>
        <v>0</v>
      </c>
      <c r="BD99" s="133">
        <f>COUNTIF($N99:$AQ99,"l")</f>
        <v>0</v>
      </c>
      <c r="BE99" s="133">
        <f>COUNTIF($N99:$AQ99,"m")</f>
        <v>0</v>
      </c>
      <c r="BF99" s="133">
        <f>COUNTIF($N99:$AQ99,"n")</f>
        <v>0</v>
      </c>
      <c r="BG99" s="133">
        <f>COUNTIF($N99:$AQ99,"o")</f>
        <v>0</v>
      </c>
      <c r="BH99" s="133" t="str">
        <f t="shared" ref="BH99" si="270">IF(AS99&gt;0,($J99*AS99*$F$14),"0")</f>
        <v>0</v>
      </c>
      <c r="BI99" s="133" t="str">
        <f t="shared" ref="BI99" si="271">IF(AT99&gt;0,($J99*AT99*$F$15),"0")</f>
        <v>0</v>
      </c>
      <c r="BJ99" s="133" t="str">
        <f t="shared" ref="BJ99" si="272">IF(AU99&gt;0,($J99*AU99*$F$16),"0")</f>
        <v>0</v>
      </c>
      <c r="BK99" s="133" t="str">
        <f t="shared" ref="BK99" si="273">IF(AV99&gt;0,($J99*AV99*$F$17),"0")</f>
        <v>0</v>
      </c>
      <c r="BL99" s="133" t="str">
        <f t="shared" ref="BL99" si="274">IF(AW99&gt;0,($J99*AW99*$F$17),"0")</f>
        <v>0</v>
      </c>
      <c r="BM99" s="133" t="str">
        <f t="shared" ref="BM99" si="275">IF(AX99&gt;0,($J99*AX99*$F$19),"0")</f>
        <v>0</v>
      </c>
      <c r="BN99" s="133" t="str">
        <f t="shared" ref="BN99" si="276">IF(AY99&gt;0,($J99*AY99*$F$20),"0")</f>
        <v>0</v>
      </c>
      <c r="BO99" s="133" t="str">
        <f t="shared" ref="BO99" si="277">IF(AZ99&gt;0,($J99*AZ99*$F$21),"0")</f>
        <v>0</v>
      </c>
      <c r="BP99" s="133" t="str">
        <f t="shared" ref="BP99" si="278">IF(BA99&gt;0,($J99*BA99*$F$22),"0")</f>
        <v>0</v>
      </c>
      <c r="BQ99" s="133" t="str">
        <f t="shared" ref="BQ99" si="279">IF(BB99&gt;0,($J99*BB99*$F$23),"0")</f>
        <v>0</v>
      </c>
      <c r="BR99" s="133" t="str">
        <f t="shared" ref="BR99" si="280">IF(BC99&gt;0,($J99*BC99*$F$24),"0")</f>
        <v>0</v>
      </c>
      <c r="BS99" s="133" t="str">
        <f t="shared" ref="BS99" si="281">IF(BD99&gt;0,($J99*BD99*$F$25),"0")</f>
        <v>0</v>
      </c>
      <c r="BT99" s="133" t="str">
        <f t="shared" ref="BT99" si="282">IF(BE99&gt;0,($J99*BE99*$F$26),"0")</f>
        <v>0</v>
      </c>
      <c r="BU99" s="133" t="str">
        <f t="shared" ref="BU99" si="283">IF(BF99&gt;0,($J99*BF99*$F$27),"0")</f>
        <v>0</v>
      </c>
      <c r="BV99" s="133" t="str">
        <f t="shared" ref="BV99" si="284">IF(BG99&gt;0,($J99*BG99*$F$28),"0")</f>
        <v>0</v>
      </c>
    </row>
    <row r="100" spans="1:74" ht="20.100000000000001" customHeight="1" thickTop="1" thickBot="1" x14ac:dyDescent="0.35">
      <c r="A100" s="54"/>
      <c r="B100" s="155" t="s">
        <v>65</v>
      </c>
      <c r="C100" s="155">
        <v>0.125</v>
      </c>
      <c r="D100" s="202" t="s">
        <v>343</v>
      </c>
      <c r="E100" s="203"/>
      <c r="F100" s="203"/>
      <c r="G100" s="203"/>
      <c r="H100" s="204"/>
      <c r="I100" s="150"/>
      <c r="J100" s="150"/>
      <c r="K100" s="165"/>
      <c r="L100" s="166"/>
      <c r="M100" s="167"/>
      <c r="N100" s="61"/>
      <c r="O100" s="14"/>
      <c r="P100" s="14"/>
      <c r="Q100" s="61"/>
      <c r="R100" s="61"/>
      <c r="S100" s="61"/>
      <c r="T100" s="61"/>
      <c r="U100" s="61"/>
      <c r="V100" s="14"/>
      <c r="W100" s="14"/>
      <c r="X100" s="61"/>
      <c r="Y100" s="61"/>
      <c r="Z100" s="61"/>
      <c r="AA100" s="61"/>
      <c r="AB100" s="61"/>
      <c r="AC100" s="14"/>
      <c r="AD100" s="14"/>
      <c r="AE100" s="61"/>
      <c r="AF100" s="61"/>
      <c r="AG100" s="61"/>
      <c r="AH100" s="61"/>
      <c r="AI100" s="61"/>
      <c r="AJ100" s="14"/>
      <c r="AK100" s="14"/>
      <c r="AL100" s="61"/>
      <c r="AM100" s="61"/>
      <c r="AN100" s="61"/>
      <c r="AO100" s="61"/>
      <c r="AP100" s="61"/>
      <c r="AQ100" s="14"/>
      <c r="AS100" s="78">
        <f>COUNTIF($N100:$AQ100,"a")</f>
        <v>0</v>
      </c>
      <c r="AT100" s="78">
        <f>COUNTIF($N100:$AQ100,"b")</f>
        <v>0</v>
      </c>
      <c r="AU100" s="78">
        <f>COUNTIF($N100:$AQ100,"c")</f>
        <v>0</v>
      </c>
      <c r="AV100" s="78">
        <f>COUNTIF($N100:$AQ100,"d")</f>
        <v>0</v>
      </c>
      <c r="AW100" s="78">
        <f>COUNTIF($N100:$AQ100,"e")</f>
        <v>0</v>
      </c>
      <c r="AX100" s="78">
        <f>COUNTIF($N100:$AQ100,"f")</f>
        <v>0</v>
      </c>
      <c r="AY100" s="78">
        <f>COUNTIF($N100:$AQ100,"g")</f>
        <v>0</v>
      </c>
      <c r="AZ100" s="78">
        <f>COUNTIF($N100:$AQ100,"h")</f>
        <v>0</v>
      </c>
      <c r="BA100" s="78">
        <f>COUNTIF($N100:$AQ100,"i")</f>
        <v>0</v>
      </c>
      <c r="BB100" s="78">
        <f>COUNTIF($N100:$AQ100,"j")</f>
        <v>0</v>
      </c>
      <c r="BC100" s="78">
        <f>COUNTIF($N100:$AQ100,"k")</f>
        <v>0</v>
      </c>
      <c r="BD100" s="78">
        <f>COUNTIF($N100:$AQ100,"l")</f>
        <v>0</v>
      </c>
      <c r="BE100" s="78">
        <f>COUNTIF($N100:$AQ100,"m")</f>
        <v>0</v>
      </c>
      <c r="BF100" s="78">
        <f>COUNTIF($N100:$AQ100,"n")</f>
        <v>0</v>
      </c>
      <c r="BG100" s="78">
        <f>COUNTIF($N100:$AQ100,"o")</f>
        <v>0</v>
      </c>
      <c r="BH100" s="78" t="str">
        <f t="shared" si="208"/>
        <v>0</v>
      </c>
      <c r="BI100" s="78" t="str">
        <f t="shared" si="209"/>
        <v>0</v>
      </c>
      <c r="BJ100" s="78" t="str">
        <f t="shared" si="210"/>
        <v>0</v>
      </c>
      <c r="BK100" s="78" t="str">
        <f t="shared" si="211"/>
        <v>0</v>
      </c>
      <c r="BL100" s="78" t="str">
        <f t="shared" si="212"/>
        <v>0</v>
      </c>
      <c r="BM100" s="78" t="str">
        <f t="shared" si="213"/>
        <v>0</v>
      </c>
      <c r="BN100" s="78" t="str">
        <f t="shared" si="214"/>
        <v>0</v>
      </c>
      <c r="BO100" s="78" t="str">
        <f t="shared" si="215"/>
        <v>0</v>
      </c>
      <c r="BP100" s="78" t="str">
        <f t="shared" si="216"/>
        <v>0</v>
      </c>
      <c r="BQ100" s="78" t="str">
        <f t="shared" si="217"/>
        <v>0</v>
      </c>
      <c r="BR100" s="78" t="str">
        <f t="shared" si="218"/>
        <v>0</v>
      </c>
      <c r="BS100" s="78" t="str">
        <f t="shared" si="219"/>
        <v>0</v>
      </c>
      <c r="BT100" s="78" t="str">
        <f t="shared" si="220"/>
        <v>0</v>
      </c>
      <c r="BU100" s="78" t="str">
        <f t="shared" si="221"/>
        <v>0</v>
      </c>
      <c r="BV100" s="78" t="str">
        <f t="shared" si="222"/>
        <v>0</v>
      </c>
    </row>
    <row r="101" spans="1:74" ht="19.5" thickBot="1" x14ac:dyDescent="0.35">
      <c r="A101" s="30"/>
      <c r="I101" s="67"/>
      <c r="J101" s="67"/>
      <c r="K101" s="12">
        <f>SUM(K37:K100)</f>
        <v>0</v>
      </c>
      <c r="L101" s="7">
        <f>SUM(L37:L100)</f>
        <v>0</v>
      </c>
      <c r="N101" s="53">
        <f>COUNTA(N37:N100)</f>
        <v>0</v>
      </c>
      <c r="O101" s="53">
        <f>COUNTA(O38:O100)</f>
        <v>0</v>
      </c>
      <c r="P101" s="53">
        <f>COUNTA(P38:P100)</f>
        <v>0</v>
      </c>
      <c r="Q101" s="53">
        <f>COUNTA(Q37:Q100)</f>
        <v>0</v>
      </c>
      <c r="R101" s="53">
        <f>COUNTA(R37:R100)</f>
        <v>0</v>
      </c>
      <c r="S101" s="53">
        <f>COUNTA(S37:S100)</f>
        <v>0</v>
      </c>
      <c r="T101" s="53">
        <f>COUNTA(T37:T100)</f>
        <v>0</v>
      </c>
      <c r="U101" s="53">
        <f>COUNTA(U37:U100)</f>
        <v>0</v>
      </c>
      <c r="V101" s="53">
        <f>COUNTA(V38:V100)</f>
        <v>0</v>
      </c>
      <c r="W101" s="53">
        <f>COUNTA(W38:W100)</f>
        <v>0</v>
      </c>
      <c r="X101" s="53">
        <f>COUNTA(X37:X100)</f>
        <v>0</v>
      </c>
      <c r="Y101" s="53">
        <f>COUNTA(Y37:Y100)</f>
        <v>0</v>
      </c>
      <c r="Z101" s="53">
        <f>COUNTA(Z37:Z100)</f>
        <v>0</v>
      </c>
      <c r="AA101" s="53">
        <f>COUNTA(AA37:AA100)</f>
        <v>0</v>
      </c>
      <c r="AB101" s="53">
        <f>COUNTA(AB37:AB100)</f>
        <v>0</v>
      </c>
      <c r="AC101" s="53">
        <f>COUNTA(AC38:AC100)</f>
        <v>0</v>
      </c>
      <c r="AD101" s="53">
        <f>COUNTA(AD38:AD100)</f>
        <v>0</v>
      </c>
      <c r="AE101" s="53">
        <f>COUNTA(AE37:AE100)</f>
        <v>0</v>
      </c>
      <c r="AF101" s="53">
        <f>COUNTA(AF37:AF100)</f>
        <v>0</v>
      </c>
      <c r="AG101" s="53">
        <f>COUNTA(AG37:AG100)</f>
        <v>0</v>
      </c>
      <c r="AH101" s="53">
        <f>COUNTA(AH37:AH100)</f>
        <v>0</v>
      </c>
      <c r="AI101" s="53">
        <f>COUNTA(AI37:AI100)</f>
        <v>0</v>
      </c>
      <c r="AJ101" s="53">
        <f>COUNTA(AJ38:AJ100)</f>
        <v>0</v>
      </c>
      <c r="AK101" s="53">
        <f>COUNTA(AK38:AK100)</f>
        <v>0</v>
      </c>
      <c r="AL101" s="53">
        <f>COUNTA(AL37:AL100)</f>
        <v>0</v>
      </c>
      <c r="AM101" s="53">
        <f>COUNTA(AM37:AM100)</f>
        <v>0</v>
      </c>
      <c r="AN101" s="53">
        <f>COUNTA(AN37:AN100)</f>
        <v>0</v>
      </c>
      <c r="AO101" s="53">
        <f>COUNTA(AO37:AO100)</f>
        <v>0</v>
      </c>
      <c r="AP101" s="53">
        <f>COUNTA(AP37:AP100)</f>
        <v>0</v>
      </c>
      <c r="AQ101" s="53">
        <f>COUNTA(AQ38:AQ100)</f>
        <v>0</v>
      </c>
      <c r="AR101" s="90"/>
      <c r="AS101" s="79">
        <f t="shared" ref="AS101:BV101" si="285">SUM(AS37:AS100)</f>
        <v>0</v>
      </c>
      <c r="AT101" s="79">
        <f t="shared" si="285"/>
        <v>0</v>
      </c>
      <c r="AU101" s="79">
        <f t="shared" si="285"/>
        <v>0</v>
      </c>
      <c r="AV101" s="79">
        <f t="shared" si="285"/>
        <v>0</v>
      </c>
      <c r="AW101" s="79">
        <f t="shared" si="285"/>
        <v>0</v>
      </c>
      <c r="AX101" s="79">
        <f t="shared" si="285"/>
        <v>0</v>
      </c>
      <c r="AY101" s="79">
        <f t="shared" si="285"/>
        <v>0</v>
      </c>
      <c r="AZ101" s="79">
        <f t="shared" si="285"/>
        <v>0</v>
      </c>
      <c r="BA101" s="79">
        <f t="shared" si="285"/>
        <v>0</v>
      </c>
      <c r="BB101" s="79">
        <f t="shared" si="285"/>
        <v>0</v>
      </c>
      <c r="BC101" s="79">
        <f t="shared" si="285"/>
        <v>0</v>
      </c>
      <c r="BD101" s="79">
        <f t="shared" si="285"/>
        <v>0</v>
      </c>
      <c r="BE101" s="79">
        <f t="shared" si="285"/>
        <v>0</v>
      </c>
      <c r="BF101" s="79">
        <f t="shared" si="285"/>
        <v>0</v>
      </c>
      <c r="BG101" s="79">
        <f t="shared" si="285"/>
        <v>0</v>
      </c>
      <c r="BH101" s="79">
        <f t="shared" si="285"/>
        <v>0</v>
      </c>
      <c r="BI101" s="79">
        <f t="shared" si="285"/>
        <v>0</v>
      </c>
      <c r="BJ101" s="79">
        <f t="shared" si="285"/>
        <v>0</v>
      </c>
      <c r="BK101" s="79">
        <f t="shared" si="285"/>
        <v>0</v>
      </c>
      <c r="BL101" s="79">
        <f t="shared" si="285"/>
        <v>0</v>
      </c>
      <c r="BM101" s="79">
        <f t="shared" si="285"/>
        <v>0</v>
      </c>
      <c r="BN101" s="79">
        <f t="shared" si="285"/>
        <v>0</v>
      </c>
      <c r="BO101" s="79">
        <f t="shared" si="285"/>
        <v>0</v>
      </c>
      <c r="BP101" s="79">
        <f t="shared" si="285"/>
        <v>0</v>
      </c>
      <c r="BQ101" s="79">
        <f t="shared" si="285"/>
        <v>0</v>
      </c>
      <c r="BR101" s="79">
        <f t="shared" si="285"/>
        <v>0</v>
      </c>
      <c r="BS101" s="79">
        <f t="shared" si="285"/>
        <v>0</v>
      </c>
      <c r="BT101" s="79">
        <f t="shared" si="285"/>
        <v>0</v>
      </c>
      <c r="BU101" s="79">
        <f t="shared" si="285"/>
        <v>0</v>
      </c>
      <c r="BV101" s="79">
        <f t="shared" si="285"/>
        <v>0</v>
      </c>
    </row>
    <row r="102" spans="1:74" ht="19.5" thickBot="1" x14ac:dyDescent="0.35">
      <c r="B102" s="30"/>
      <c r="I102" s="62"/>
      <c r="J102" s="62"/>
    </row>
    <row r="103" spans="1:74" ht="18" thickBot="1" x14ac:dyDescent="0.35">
      <c r="K103" s="34"/>
      <c r="L103" s="59"/>
    </row>
    <row r="104" spans="1:74" ht="18" thickBot="1" x14ac:dyDescent="0.35">
      <c r="K104" s="34"/>
      <c r="L104" s="36"/>
    </row>
  </sheetData>
  <sheetProtection algorithmName="SHA-512" hashValue="PJxUCJgpQsn2BGqua5LpCMkKzv3EjV4RHihC/PGzAUgmdG6cnGK/BWVVZtO4qIBqjG89AAPlViAgOPy3QvTlQg==" saltValue="2kz9srdNDvLXuO1v457z7A==" spinCount="100000" sheet="1" selectLockedCells="1"/>
  <protectedRanges>
    <protectedRange password="DB25" sqref="C36:J36" name="filter"/>
  </protectedRanges>
  <dataConsolidate/>
  <mergeCells count="40">
    <mergeCell ref="D100:H100"/>
    <mergeCell ref="D38:H38"/>
    <mergeCell ref="D52:H52"/>
    <mergeCell ref="D53:H53"/>
    <mergeCell ref="D40:H40"/>
    <mergeCell ref="D42:H42"/>
    <mergeCell ref="D66:H66"/>
    <mergeCell ref="D94:H94"/>
    <mergeCell ref="D44:H44"/>
    <mergeCell ref="D46:H46"/>
    <mergeCell ref="D48:H48"/>
    <mergeCell ref="D76:H76"/>
    <mergeCell ref="D50:H50"/>
    <mergeCell ref="D96:H96"/>
    <mergeCell ref="D92:H92"/>
    <mergeCell ref="D98:D99"/>
    <mergeCell ref="N34:AQ34"/>
    <mergeCell ref="D84:H84"/>
    <mergeCell ref="D55:H55"/>
    <mergeCell ref="D65:H65"/>
    <mergeCell ref="D57:H57"/>
    <mergeCell ref="D59:H59"/>
    <mergeCell ref="D68:H68"/>
    <mergeCell ref="D71:H71"/>
    <mergeCell ref="D69:H69"/>
    <mergeCell ref="D78:H78"/>
    <mergeCell ref="D80:H80"/>
    <mergeCell ref="N35:P35"/>
    <mergeCell ref="X35:AD35"/>
    <mergeCell ref="D74:H74"/>
    <mergeCell ref="Q35:W35"/>
    <mergeCell ref="AL35:AQ35"/>
    <mergeCell ref="AE35:AK35"/>
    <mergeCell ref="D82:H82"/>
    <mergeCell ref="D88:G88"/>
    <mergeCell ref="E98:E99"/>
    <mergeCell ref="H98:H99"/>
    <mergeCell ref="D97:H97"/>
    <mergeCell ref="D95:H95"/>
    <mergeCell ref="D90:H90"/>
  </mergeCells>
  <conditionalFormatting sqref="C2:C5 E14:E28">
    <cfRule type="cellIs" dxfId="1" priority="2" operator="equal">
      <formula>0</formula>
    </cfRule>
  </conditionalFormatting>
  <dataValidations count="3">
    <dataValidation type="list" allowBlank="1" showDropDown="1" showInputMessage="1" showErrorMessage="1" sqref="AR62 AR37:AR46 AR93 AR51 AR48:AR49 AR54:AR60 AR96:AR100 AR64:AR76" xr:uid="{00000000-0002-0000-0100-000000000000}">
      <formula1>$C$14:$C$16</formula1>
    </dataValidation>
    <dataValidation type="list" allowBlank="1" showDropDown="1" showInputMessage="1" showErrorMessage="1" sqref="AR63 AR61" xr:uid="{00000000-0002-0000-0100-000001000000}">
      <formula1>$C$21</formula1>
    </dataValidation>
    <dataValidation type="list" allowBlank="1" showDropDown="1" showInputMessage="1" showErrorMessage="1" sqref="N37:AQ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4:J95 J37:J38 J92 J50 J88 J68:J69 J40 J42 J44 J46 J48 J52 J55 J57 J59 J61 J63 J65:J66 J71:J72 J74 J76 J78 J80 J82 J84 J86 J90 J53 J39 J54 J91 J87 J85 J83 J81 J79 J77 J75 J73 J67 J64 J62 J60 J58 J56 J49 J47 J45 J43 J41 J70 J89 J51 J9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V1418"/>
  <sheetViews>
    <sheetView showGridLines="0" zoomScale="50" zoomScaleNormal="50" workbookViewId="0">
      <selection activeCell="H31" sqref="H3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1" width="3.85546875" style="1" customWidth="1"/>
    <col min="12" max="12" width="4.28515625" style="1" bestFit="1" customWidth="1"/>
    <col min="13" max="14" width="4.140625" style="1" customWidth="1"/>
    <col min="15" max="18" width="3.85546875" style="1" customWidth="1"/>
    <col min="19" max="19" width="4.28515625" style="1" bestFit="1" customWidth="1"/>
    <col min="20" max="21" width="4.140625" style="1" customWidth="1"/>
    <col min="22" max="25" width="3.85546875" style="1" customWidth="1"/>
    <col min="26" max="26" width="4.28515625" style="1" bestFit="1" customWidth="1"/>
    <col min="27" max="28" width="4.140625" style="1" customWidth="1"/>
    <col min="29" max="32" width="3.85546875" style="1" customWidth="1"/>
    <col min="33" max="33" width="4.28515625" style="1" bestFit="1" customWidth="1"/>
    <col min="34" max="35" width="4.140625" style="1" customWidth="1"/>
    <col min="36" max="39" width="3.85546875" style="1" customWidth="1"/>
    <col min="40" max="40" width="4.28515625" style="1" bestFit="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x14ac:dyDescent="0.3">
      <c r="D1" s="1"/>
      <c r="E1" s="1"/>
      <c r="F1" s="1"/>
      <c r="G1" s="1"/>
    </row>
    <row r="2" spans="2:8" x14ac:dyDescent="0.3">
      <c r="B2" s="42" t="s">
        <v>67</v>
      </c>
      <c r="C2" s="58">
        <f>'Campaign Total'!C2</f>
        <v>0</v>
      </c>
      <c r="D2" s="1"/>
      <c r="E2" s="1"/>
      <c r="F2" s="1"/>
      <c r="G2" s="1"/>
    </row>
    <row r="3" spans="2:8" x14ac:dyDescent="0.3">
      <c r="B3" s="42" t="s">
        <v>68</v>
      </c>
      <c r="C3" s="58">
        <f>'Campaign Total'!C3</f>
        <v>0</v>
      </c>
      <c r="D3" s="1"/>
      <c r="E3" s="1"/>
      <c r="F3" s="1"/>
      <c r="G3" s="1"/>
    </row>
    <row r="4" spans="2:8" x14ac:dyDescent="0.3">
      <c r="B4" s="42" t="s">
        <v>69</v>
      </c>
      <c r="C4" s="58">
        <f>'Campaign Total'!C4</f>
        <v>0</v>
      </c>
      <c r="D4" s="1"/>
      <c r="E4" s="1"/>
      <c r="F4" s="1"/>
      <c r="G4" s="1"/>
    </row>
    <row r="5" spans="2:8" x14ac:dyDescent="0.3">
      <c r="B5" s="42" t="s">
        <v>70</v>
      </c>
      <c r="C5" s="58">
        <f>'Campaign Total'!C5</f>
        <v>0</v>
      </c>
      <c r="D5" s="1"/>
      <c r="E5" s="1"/>
      <c r="F5" s="1"/>
      <c r="G5" s="1"/>
    </row>
    <row r="6" spans="2:8" hidden="1" x14ac:dyDescent="0.3">
      <c r="B6" s="4"/>
      <c r="C6" s="4"/>
      <c r="D6" s="6" t="s">
        <v>5</v>
      </c>
      <c r="E6" s="6"/>
      <c r="F6" s="1"/>
      <c r="G6" s="1"/>
    </row>
    <row r="7" spans="2:8" ht="18" hidden="1" thickBot="1" x14ac:dyDescent="0.35">
      <c r="B7" s="22" t="s">
        <v>28</v>
      </c>
      <c r="C7" s="22"/>
      <c r="D7" s="18">
        <v>1</v>
      </c>
      <c r="E7" s="48"/>
      <c r="F7" s="1"/>
      <c r="G7" s="1"/>
    </row>
    <row r="8" spans="2:8" ht="18" hidden="1" thickBot="1" x14ac:dyDescent="0.35">
      <c r="B8" s="23" t="s">
        <v>29</v>
      </c>
      <c r="C8" s="23"/>
      <c r="D8" s="19">
        <v>2</v>
      </c>
      <c r="E8" s="49"/>
    </row>
    <row r="9" spans="2:8" ht="18" hidden="1" thickBot="1" x14ac:dyDescent="0.35">
      <c r="B9" s="24" t="s">
        <v>30</v>
      </c>
      <c r="C9" s="24"/>
      <c r="D9" s="20">
        <v>1.4</v>
      </c>
      <c r="E9" s="50"/>
    </row>
    <row r="10" spans="2:8" ht="18" hidden="1" thickBot="1" x14ac:dyDescent="0.35">
      <c r="B10" s="25" t="s">
        <v>31</v>
      </c>
      <c r="C10" s="25"/>
      <c r="D10" s="21">
        <v>1.3</v>
      </c>
      <c r="E10" s="51"/>
    </row>
    <row r="11" spans="2:8" x14ac:dyDescent="0.3">
      <c r="D11" s="1"/>
      <c r="E11" s="1"/>
    </row>
    <row r="12" spans="2:8" x14ac:dyDescent="0.3">
      <c r="D12" s="1"/>
      <c r="F12" s="1"/>
      <c r="G12" s="1"/>
    </row>
    <row r="13" spans="2:8" x14ac:dyDescent="0.3">
      <c r="B13" s="41" t="s">
        <v>51</v>
      </c>
      <c r="C13" s="6" t="s">
        <v>57</v>
      </c>
      <c r="D13" s="6" t="s">
        <v>61</v>
      </c>
      <c r="E13" s="6" t="s">
        <v>77</v>
      </c>
      <c r="F13" s="6" t="s">
        <v>48</v>
      </c>
      <c r="G13" s="6" t="s">
        <v>32</v>
      </c>
      <c r="H13" s="6" t="s">
        <v>62</v>
      </c>
    </row>
    <row r="14" spans="2:8" ht="20.100000000000001" customHeight="1" x14ac:dyDescent="0.3">
      <c r="B14" s="26" t="s">
        <v>54</v>
      </c>
      <c r="C14" s="13" t="str">
        <f>'Campaign Total'!C14</f>
        <v/>
      </c>
      <c r="D14" s="57">
        <f>'Campaign Total'!D14</f>
        <v>0</v>
      </c>
      <c r="E14" s="58">
        <f>'Campaign Total'!E14</f>
        <v>0</v>
      </c>
      <c r="F14" s="31" t="e">
        <f>'Campaign Total'!F14</f>
        <v>#N/A</v>
      </c>
      <c r="G14" s="80">
        <f>AP$91</f>
        <v>0</v>
      </c>
      <c r="H14" s="38">
        <f>IF(ISNUMBER(BE$91),BE$91,"0")</f>
        <v>0</v>
      </c>
    </row>
    <row r="15" spans="2:8" ht="20.100000000000001" customHeight="1" x14ac:dyDescent="0.3">
      <c r="B15" s="26" t="s">
        <v>54</v>
      </c>
      <c r="C15" s="13" t="str">
        <f>'Campaign Total'!C15</f>
        <v/>
      </c>
      <c r="D15" s="57">
        <f>'Campaign Total'!D15</f>
        <v>0</v>
      </c>
      <c r="E15" s="58">
        <f>'Campaign Total'!E15</f>
        <v>0</v>
      </c>
      <c r="F15" s="31" t="e">
        <f>'Campaign Total'!F15</f>
        <v>#N/A</v>
      </c>
      <c r="G15" s="80">
        <f>AQ$91</f>
        <v>0</v>
      </c>
      <c r="H15" s="38">
        <f>IF(ISNUMBER(BF$91),BF$91,"0")</f>
        <v>0</v>
      </c>
    </row>
    <row r="16" spans="2:8" ht="20.100000000000001" customHeight="1" x14ac:dyDescent="0.3">
      <c r="B16" s="26" t="s">
        <v>54</v>
      </c>
      <c r="C16" s="13" t="str">
        <f>'Campaign Total'!C16</f>
        <v/>
      </c>
      <c r="D16" s="57">
        <f>'Campaign Total'!D16</f>
        <v>0</v>
      </c>
      <c r="E16" s="58">
        <f>'Campaign Total'!E16</f>
        <v>0</v>
      </c>
      <c r="F16" s="31" t="e">
        <f>'Campaign Total'!F16</f>
        <v>#N/A</v>
      </c>
      <c r="G16" s="80">
        <f>AR$91</f>
        <v>0</v>
      </c>
      <c r="H16" s="38">
        <f>IF(ISNUMBER(BG$91),BG$91,"0")</f>
        <v>0</v>
      </c>
    </row>
    <row r="17" spans="2:8" ht="20.100000000000001" customHeight="1" x14ac:dyDescent="0.3">
      <c r="B17" s="26" t="s">
        <v>54</v>
      </c>
      <c r="C17" s="13" t="str">
        <f>'Campaign Total'!C17</f>
        <v/>
      </c>
      <c r="D17" s="57">
        <f>'Campaign Total'!D17</f>
        <v>0</v>
      </c>
      <c r="E17" s="58">
        <f>'Campaign Total'!E17</f>
        <v>0</v>
      </c>
      <c r="F17" s="31" t="e">
        <f>'Campaign Total'!F17</f>
        <v>#N/A</v>
      </c>
      <c r="G17" s="80">
        <f>AS$91</f>
        <v>0</v>
      </c>
      <c r="H17" s="38">
        <f>IF(ISNUMBER(BH$91),BH$91,"0")</f>
        <v>0</v>
      </c>
    </row>
    <row r="18" spans="2:8" ht="20.100000000000001" customHeight="1" x14ac:dyDescent="0.3">
      <c r="B18" s="26" t="s">
        <v>54</v>
      </c>
      <c r="C18" s="13" t="str">
        <f>'Campaign Total'!C18</f>
        <v/>
      </c>
      <c r="D18" s="57">
        <f>'Campaign Total'!D18</f>
        <v>0</v>
      </c>
      <c r="E18" s="58">
        <f>'Campaign Total'!E18</f>
        <v>0</v>
      </c>
      <c r="F18" s="31" t="e">
        <f>'Campaign Total'!F18</f>
        <v>#N/A</v>
      </c>
      <c r="G18" s="80">
        <f>AT$91</f>
        <v>0</v>
      </c>
      <c r="H18" s="38">
        <f>IF(ISNUMBER(BI$91),BI$91,"0")</f>
        <v>0</v>
      </c>
    </row>
    <row r="19" spans="2:8" ht="20.100000000000001" customHeight="1" x14ac:dyDescent="0.3">
      <c r="B19" s="26" t="s">
        <v>54</v>
      </c>
      <c r="C19" s="13" t="str">
        <f>'Campaign Total'!C19</f>
        <v/>
      </c>
      <c r="D19" s="57">
        <f>'Campaign Total'!D19</f>
        <v>0</v>
      </c>
      <c r="E19" s="58">
        <f>'Campaign Total'!E19</f>
        <v>0</v>
      </c>
      <c r="F19" s="31" t="e">
        <f>'Campaign Total'!F19</f>
        <v>#N/A</v>
      </c>
      <c r="G19" s="80">
        <f>AU$91</f>
        <v>0</v>
      </c>
      <c r="H19" s="38">
        <f>IF(ISNUMBER(BJ$91),BJ$91,"0")</f>
        <v>0</v>
      </c>
    </row>
    <row r="20" spans="2:8" ht="20.100000000000001" customHeight="1" x14ac:dyDescent="0.3">
      <c r="B20" s="26" t="s">
        <v>79</v>
      </c>
      <c r="C20" s="13" t="str">
        <f>'Campaign Total'!C20</f>
        <v/>
      </c>
      <c r="D20" s="57">
        <f>'Campaign Total'!D20</f>
        <v>0</v>
      </c>
      <c r="E20" s="58">
        <f>'Campaign Total'!E20</f>
        <v>0</v>
      </c>
      <c r="F20" s="31" t="e">
        <f>'Campaign Total'!F20</f>
        <v>#N/A</v>
      </c>
      <c r="G20" s="80">
        <f>AV$91</f>
        <v>0</v>
      </c>
      <c r="H20" s="38">
        <f>IF(ISNUMBER(BK$91),BK$91,"0")</f>
        <v>0</v>
      </c>
    </row>
    <row r="21" spans="2:8" ht="20.100000000000001" customHeight="1" x14ac:dyDescent="0.3">
      <c r="B21" s="26" t="s">
        <v>103</v>
      </c>
      <c r="C21" s="13" t="str">
        <f>'Campaign Total'!C21</f>
        <v/>
      </c>
      <c r="D21" s="57">
        <f>'Campaign Total'!D21</f>
        <v>0</v>
      </c>
      <c r="E21" s="58">
        <f>'Campaign Total'!E21</f>
        <v>0</v>
      </c>
      <c r="F21" s="31" t="e">
        <f>'Campaign Total'!F21</f>
        <v>#N/A</v>
      </c>
      <c r="G21" s="80">
        <f>AW$91</f>
        <v>0</v>
      </c>
      <c r="H21" s="38">
        <f>IF(ISNUMBER(BL$91),BL$91,"0")</f>
        <v>0</v>
      </c>
    </row>
    <row r="22" spans="2:8" ht="20.100000000000001" customHeight="1" x14ac:dyDescent="0.3">
      <c r="B22" s="26" t="s">
        <v>104</v>
      </c>
      <c r="C22" s="13" t="str">
        <f>'Campaign Total'!C22</f>
        <v/>
      </c>
      <c r="D22" s="57">
        <f>'Campaign Total'!D22</f>
        <v>0</v>
      </c>
      <c r="E22" s="58">
        <f>'Campaign Total'!E22</f>
        <v>0</v>
      </c>
      <c r="F22" s="31" t="e">
        <f>'Campaign Total'!F22</f>
        <v>#N/A</v>
      </c>
      <c r="G22" s="80">
        <f>AX$91</f>
        <v>0</v>
      </c>
      <c r="H22" s="38">
        <f>IF(ISNUMBER(BM$91),BM$91,"0")</f>
        <v>0</v>
      </c>
    </row>
    <row r="23" spans="2:8" ht="20.100000000000001" customHeight="1" x14ac:dyDescent="0.3">
      <c r="B23" s="26" t="s">
        <v>105</v>
      </c>
      <c r="C23" s="13" t="str">
        <f>'Campaign Total'!C23</f>
        <v/>
      </c>
      <c r="D23" s="57">
        <f>'Campaign Total'!D23</f>
        <v>0</v>
      </c>
      <c r="E23" s="58">
        <f>'Campaign Total'!E23</f>
        <v>0</v>
      </c>
      <c r="F23" s="31" t="e">
        <f>'Campaign Total'!F23</f>
        <v>#N/A</v>
      </c>
      <c r="G23" s="80">
        <f>AY$91</f>
        <v>0</v>
      </c>
      <c r="H23" s="38">
        <f>IF(ISNUMBER(BN$91),BN$91,"0")</f>
        <v>0</v>
      </c>
    </row>
    <row r="24" spans="2:8" ht="20.100000000000001" customHeight="1" x14ac:dyDescent="0.3">
      <c r="B24" s="26" t="s">
        <v>106</v>
      </c>
      <c r="C24" s="13" t="str">
        <f>'Campaign Total'!C24</f>
        <v/>
      </c>
      <c r="D24" s="57">
        <f>'Campaign Total'!D24</f>
        <v>0</v>
      </c>
      <c r="E24" s="58">
        <f>'Campaign Total'!E24</f>
        <v>0</v>
      </c>
      <c r="F24" s="31" t="e">
        <f>'Campaign Total'!F24</f>
        <v>#N/A</v>
      </c>
      <c r="G24" s="80">
        <f>AZ$91</f>
        <v>0</v>
      </c>
      <c r="H24" s="38">
        <f>IF(ISNUMBER(BO$91),BO$91,"0")</f>
        <v>0</v>
      </c>
    </row>
    <row r="25" spans="2:8" ht="20.100000000000001" customHeight="1" x14ac:dyDescent="0.3">
      <c r="B25" s="26" t="s">
        <v>107</v>
      </c>
      <c r="C25" s="13" t="str">
        <f>'Campaign Total'!C25</f>
        <v/>
      </c>
      <c r="D25" s="57">
        <f>'Campaign Total'!D25</f>
        <v>0</v>
      </c>
      <c r="E25" s="58">
        <f>'Campaign Total'!E25</f>
        <v>0</v>
      </c>
      <c r="F25" s="31" t="e">
        <f>'Campaign Total'!F25</f>
        <v>#N/A</v>
      </c>
      <c r="G25" s="80">
        <f>BA$91</f>
        <v>0</v>
      </c>
      <c r="H25" s="38">
        <f>IF(ISNUMBER(BP$91),BP$91,"0")</f>
        <v>0</v>
      </c>
    </row>
    <row r="26" spans="2:8" ht="20.100000000000001" customHeight="1" x14ac:dyDescent="0.3">
      <c r="B26" s="26" t="s">
        <v>108</v>
      </c>
      <c r="C26" s="13" t="str">
        <f>'Campaign Total'!C26</f>
        <v/>
      </c>
      <c r="D26" s="57">
        <f>'Campaign Total'!D26</f>
        <v>0</v>
      </c>
      <c r="E26" s="58">
        <f>'Campaign Total'!E26</f>
        <v>0</v>
      </c>
      <c r="F26" s="31" t="e">
        <f>'Campaign Total'!F26</f>
        <v>#N/A</v>
      </c>
      <c r="G26" s="80">
        <f>BB$91</f>
        <v>0</v>
      </c>
      <c r="H26" s="38">
        <f>IF(ISNUMBER(BQ$91),BQ$91,"0")</f>
        <v>0</v>
      </c>
    </row>
    <row r="27" spans="2:8" ht="20.100000000000001" customHeight="1" x14ac:dyDescent="0.3">
      <c r="B27" s="26" t="s">
        <v>84</v>
      </c>
      <c r="C27" s="13" t="str">
        <f>'Campaign Total'!C27</f>
        <v/>
      </c>
      <c r="D27" s="57">
        <f>'Campaign Total'!D27</f>
        <v>0</v>
      </c>
      <c r="E27" s="58">
        <f>'Campaign Total'!E27</f>
        <v>0</v>
      </c>
      <c r="F27" s="31" t="e">
        <f>'Campaign Total'!F27</f>
        <v>#N/A</v>
      </c>
      <c r="G27" s="80">
        <f>BC$91</f>
        <v>0</v>
      </c>
      <c r="H27" s="38">
        <f>IF(ISNUMBER(BR$91),BR$91,"0")</f>
        <v>0</v>
      </c>
    </row>
    <row r="28" spans="2:8" ht="20.100000000000001" customHeight="1" x14ac:dyDescent="0.3">
      <c r="B28" s="26" t="s">
        <v>89</v>
      </c>
      <c r="C28" s="13" t="str">
        <f>'Campaign Total'!C28</f>
        <v/>
      </c>
      <c r="D28" s="57">
        <f>'Campaign Total'!D28</f>
        <v>0</v>
      </c>
      <c r="E28" s="58">
        <f>'Campaign Total'!E28</f>
        <v>0</v>
      </c>
      <c r="F28" s="31" t="e">
        <f>'Campaign Total'!F28</f>
        <v>#N/A</v>
      </c>
      <c r="G28" s="80">
        <f>BD$91</f>
        <v>0</v>
      </c>
      <c r="H28" s="38">
        <f>IF(ISNUMBER(BS$91),BS$91,"0")</f>
        <v>0</v>
      </c>
    </row>
    <row r="29" spans="2:8" x14ac:dyDescent="0.3">
      <c r="C29" s="4"/>
      <c r="F29" s="4"/>
      <c r="G29" s="33">
        <f>SUM(G14:G28)</f>
        <v>0</v>
      </c>
      <c r="H29" s="39">
        <f>SUM(H14:H28)</f>
        <v>0</v>
      </c>
    </row>
    <row r="30" spans="2:8" x14ac:dyDescent="0.3">
      <c r="C30" s="4"/>
      <c r="F30" s="4"/>
      <c r="G30" s="4"/>
      <c r="H30" s="5"/>
    </row>
    <row r="31" spans="2:8" x14ac:dyDescent="0.3">
      <c r="C31" s="4"/>
      <c r="G31" s="13" t="s">
        <v>49</v>
      </c>
      <c r="H31" s="47">
        <f>'Campaign Total'!H32</f>
        <v>0</v>
      </c>
    </row>
    <row r="32" spans="2:8" x14ac:dyDescent="0.3">
      <c r="C32" s="4"/>
      <c r="G32" s="13" t="s">
        <v>63</v>
      </c>
      <c r="H32" s="40">
        <f>H29-H29*H31</f>
        <v>0</v>
      </c>
    </row>
    <row r="33" spans="1:74" ht="18" thickBot="1" x14ac:dyDescent="0.35"/>
    <row r="34" spans="1:74" ht="21.75" thickBot="1" x14ac:dyDescent="0.4">
      <c r="K34" s="206" t="s">
        <v>279</v>
      </c>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74"/>
      <c r="AP34" s="65"/>
      <c r="AQ34" s="65"/>
      <c r="AR34" s="65"/>
      <c r="AS34" s="65"/>
      <c r="AT34" s="65"/>
      <c r="AU34" s="65"/>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74" ht="20.25" thickBot="1" x14ac:dyDescent="0.35">
      <c r="B35" s="103" t="str">
        <f>'Mon-Fri'!B35</f>
        <v>Програмна схема, Септември 2023</v>
      </c>
      <c r="C35" s="103"/>
      <c r="D35" s="103"/>
      <c r="E35" s="103"/>
      <c r="F35" s="103"/>
      <c r="G35" s="103"/>
      <c r="K35" s="190">
        <v>35</v>
      </c>
      <c r="L35" s="190"/>
      <c r="M35" s="191"/>
      <c r="N35" s="189">
        <f>K35+1</f>
        <v>36</v>
      </c>
      <c r="O35" s="190"/>
      <c r="P35" s="190"/>
      <c r="Q35" s="190"/>
      <c r="R35" s="190"/>
      <c r="S35" s="190"/>
      <c r="T35" s="191"/>
      <c r="U35" s="189">
        <f>N35+1</f>
        <v>37</v>
      </c>
      <c r="V35" s="190"/>
      <c r="W35" s="190"/>
      <c r="X35" s="190"/>
      <c r="Y35" s="190"/>
      <c r="Z35" s="190"/>
      <c r="AA35" s="191"/>
      <c r="AB35" s="189">
        <f>U35+1</f>
        <v>38</v>
      </c>
      <c r="AC35" s="190"/>
      <c r="AD35" s="190"/>
      <c r="AE35" s="190"/>
      <c r="AF35" s="190"/>
      <c r="AG35" s="190"/>
      <c r="AH35" s="191"/>
      <c r="AI35" s="189">
        <f>AB35+1</f>
        <v>39</v>
      </c>
      <c r="AJ35" s="190"/>
      <c r="AK35" s="190"/>
      <c r="AL35" s="190"/>
      <c r="AM35" s="190"/>
      <c r="AN35" s="190"/>
      <c r="AO35" s="76"/>
      <c r="AP35" s="75"/>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row>
    <row r="36" spans="1:74" s="3" customFormat="1" ht="37.5" customHeight="1" thickBot="1" x14ac:dyDescent="0.35">
      <c r="A36" s="27"/>
      <c r="B36" s="72" t="s">
        <v>64</v>
      </c>
      <c r="C36" s="72" t="s">
        <v>87</v>
      </c>
      <c r="D36" s="73" t="s">
        <v>71</v>
      </c>
      <c r="E36" s="73" t="s">
        <v>72</v>
      </c>
      <c r="F36" s="73" t="s">
        <v>285</v>
      </c>
      <c r="G36" s="73" t="str">
        <f>'Mon-Fri'!J36</f>
        <v>Цена 30" Септември</v>
      </c>
      <c r="H36" s="2" t="s">
        <v>32</v>
      </c>
      <c r="I36" s="2" t="s">
        <v>33</v>
      </c>
      <c r="K36" s="60">
        <v>1</v>
      </c>
      <c r="L36" s="52">
        <f>K36+1</f>
        <v>2</v>
      </c>
      <c r="M36" s="52">
        <f t="shared" ref="M36" si="0">L36+1</f>
        <v>3</v>
      </c>
      <c r="N36" s="60">
        <f>M36+1</f>
        <v>4</v>
      </c>
      <c r="O36" s="60">
        <f>N36+1</f>
        <v>5</v>
      </c>
      <c r="P36" s="60">
        <f>O36+1</f>
        <v>6</v>
      </c>
      <c r="Q36" s="60">
        <f t="shared" ref="Q36:R36" si="1">P36+1</f>
        <v>7</v>
      </c>
      <c r="R36" s="60">
        <f t="shared" si="1"/>
        <v>8</v>
      </c>
      <c r="S36" s="52">
        <f>R36+1</f>
        <v>9</v>
      </c>
      <c r="T36" s="52">
        <f t="shared" ref="T36" si="2">S36+1</f>
        <v>10</v>
      </c>
      <c r="U36" s="60">
        <f>T36+1</f>
        <v>11</v>
      </c>
      <c r="V36" s="60">
        <f>U36+1</f>
        <v>12</v>
      </c>
      <c r="W36" s="60">
        <f>V36+1</f>
        <v>13</v>
      </c>
      <c r="X36" s="60">
        <f t="shared" ref="X36:Y36" si="3">W36+1</f>
        <v>14</v>
      </c>
      <c r="Y36" s="60">
        <f t="shared" si="3"/>
        <v>15</v>
      </c>
      <c r="Z36" s="52">
        <f>Y36+1</f>
        <v>16</v>
      </c>
      <c r="AA36" s="52">
        <f t="shared" ref="AA36" si="4">Z36+1</f>
        <v>17</v>
      </c>
      <c r="AB36" s="60">
        <f>AA36+1</f>
        <v>18</v>
      </c>
      <c r="AC36" s="60">
        <f>AB36+1</f>
        <v>19</v>
      </c>
      <c r="AD36" s="60">
        <f>AC36+1</f>
        <v>20</v>
      </c>
      <c r="AE36" s="60">
        <f t="shared" ref="AE36:AF36" si="5">AD36+1</f>
        <v>21</v>
      </c>
      <c r="AF36" s="60">
        <f t="shared" si="5"/>
        <v>22</v>
      </c>
      <c r="AG36" s="52">
        <f>AF36+1</f>
        <v>23</v>
      </c>
      <c r="AH36" s="52">
        <f t="shared" ref="AH36" si="6">AG36+1</f>
        <v>24</v>
      </c>
      <c r="AI36" s="60">
        <f>AH36+1</f>
        <v>25</v>
      </c>
      <c r="AJ36" s="60">
        <f>AI36+1</f>
        <v>26</v>
      </c>
      <c r="AK36" s="60">
        <f>AJ36+1</f>
        <v>27</v>
      </c>
      <c r="AL36" s="60">
        <f t="shared" ref="AL36:AM36" si="7">AK36+1</f>
        <v>28</v>
      </c>
      <c r="AM36" s="60">
        <f t="shared" si="7"/>
        <v>29</v>
      </c>
      <c r="AN36" s="52">
        <f>AM36+1</f>
        <v>30</v>
      </c>
      <c r="AO36" s="81"/>
      <c r="AP36" s="63" t="s">
        <v>88</v>
      </c>
      <c r="AQ36" s="63" t="s">
        <v>52</v>
      </c>
      <c r="AR36" s="63" t="s">
        <v>53</v>
      </c>
      <c r="AS36" s="63" t="s">
        <v>91</v>
      </c>
      <c r="AT36" s="63" t="s">
        <v>92</v>
      </c>
      <c r="AU36" s="63" t="s">
        <v>93</v>
      </c>
      <c r="AV36" s="63" t="s">
        <v>94</v>
      </c>
      <c r="AW36" s="63" t="s">
        <v>95</v>
      </c>
      <c r="AX36" s="63" t="s">
        <v>96</v>
      </c>
      <c r="AY36" s="63" t="s">
        <v>97</v>
      </c>
      <c r="AZ36" s="63" t="s">
        <v>98</v>
      </c>
      <c r="BA36" s="63" t="s">
        <v>99</v>
      </c>
      <c r="BB36" s="63" t="s">
        <v>100</v>
      </c>
      <c r="BC36" s="63" t="s">
        <v>101</v>
      </c>
      <c r="BD36" s="63" t="s">
        <v>102</v>
      </c>
      <c r="BE36" s="63" t="s">
        <v>58</v>
      </c>
      <c r="BF36" s="63" t="s">
        <v>59</v>
      </c>
      <c r="BG36" s="63" t="s">
        <v>60</v>
      </c>
      <c r="BH36" s="63" t="s">
        <v>110</v>
      </c>
      <c r="BI36" s="63" t="s">
        <v>111</v>
      </c>
      <c r="BJ36" s="63" t="s">
        <v>112</v>
      </c>
      <c r="BK36" s="63" t="s">
        <v>113</v>
      </c>
      <c r="BL36" s="63" t="s">
        <v>114</v>
      </c>
      <c r="BM36" s="63" t="s">
        <v>115</v>
      </c>
      <c r="BN36" s="63" t="s">
        <v>116</v>
      </c>
      <c r="BO36" s="63" t="s">
        <v>117</v>
      </c>
      <c r="BP36" s="63" t="s">
        <v>118</v>
      </c>
      <c r="BQ36" s="63" t="s">
        <v>119</v>
      </c>
      <c r="BR36" s="63" t="s">
        <v>120</v>
      </c>
      <c r="BS36" s="63" t="s">
        <v>121</v>
      </c>
    </row>
    <row r="37" spans="1:74" s="130" customFormat="1" ht="21" customHeight="1" thickTop="1" thickBot="1" x14ac:dyDescent="0.35">
      <c r="A37" s="55"/>
      <c r="B37" s="141" t="s">
        <v>65</v>
      </c>
      <c r="C37" s="128">
        <v>0.22916666666666666</v>
      </c>
      <c r="D37" s="215" t="s">
        <v>358</v>
      </c>
      <c r="E37" s="216"/>
      <c r="F37" s="142"/>
      <c r="G37" s="142"/>
      <c r="H37" s="165"/>
      <c r="I37" s="166"/>
      <c r="J37" s="167"/>
      <c r="K37" s="168"/>
      <c r="L37" s="169"/>
      <c r="M37" s="169"/>
      <c r="N37" s="168"/>
      <c r="O37" s="168"/>
      <c r="P37" s="168"/>
      <c r="Q37" s="168"/>
      <c r="R37" s="168"/>
      <c r="S37" s="169"/>
      <c r="T37" s="169"/>
      <c r="U37" s="168"/>
      <c r="V37" s="168"/>
      <c r="W37" s="168"/>
      <c r="X37" s="168"/>
      <c r="Y37" s="168"/>
      <c r="Z37" s="169"/>
      <c r="AA37" s="169"/>
      <c r="AB37" s="168"/>
      <c r="AC37" s="168"/>
      <c r="AD37" s="168"/>
      <c r="AE37" s="168"/>
      <c r="AF37" s="168"/>
      <c r="AG37" s="169"/>
      <c r="AH37" s="169"/>
      <c r="AI37" s="168"/>
      <c r="AJ37" s="168"/>
      <c r="AK37" s="168"/>
      <c r="AL37" s="168"/>
      <c r="AM37" s="168"/>
      <c r="AN37" s="169"/>
      <c r="AO37" s="136"/>
      <c r="AP37" s="137">
        <f>COUNTIF($K37:$AN37,"a")</f>
        <v>0</v>
      </c>
      <c r="AQ37" s="137">
        <f>COUNTIF($K37:$AN37,"b")</f>
        <v>0</v>
      </c>
      <c r="AR37" s="137">
        <f>COUNTIF($K37:$AN37,"c")</f>
        <v>0</v>
      </c>
      <c r="AS37" s="137">
        <f>COUNTIF($K37:$AN37,"d")</f>
        <v>0</v>
      </c>
      <c r="AT37" s="137">
        <f>COUNTIF($K37:$AN37,"e")</f>
        <v>0</v>
      </c>
      <c r="AU37" s="137">
        <f>COUNTIF($K37:$AN37,"f")</f>
        <v>0</v>
      </c>
      <c r="AV37" s="137">
        <f>COUNTIF($K37:$AN37,"g")</f>
        <v>0</v>
      </c>
      <c r="AW37" s="137">
        <f>COUNTIF($K37:$AN37,"h")</f>
        <v>0</v>
      </c>
      <c r="AX37" s="137">
        <f>COUNTIF($K37:$AN37,"i")</f>
        <v>0</v>
      </c>
      <c r="AY37" s="137">
        <f>COUNTIF($K37:$AN37,"j")</f>
        <v>0</v>
      </c>
      <c r="AZ37" s="137">
        <f>COUNTIF($K37:$AN37,"k")</f>
        <v>0</v>
      </c>
      <c r="BA37" s="137">
        <f>COUNTIF($K37:$AN37,"l")</f>
        <v>0</v>
      </c>
      <c r="BB37" s="137">
        <f>COUNTIF($K37:$AN37,"m")</f>
        <v>0</v>
      </c>
      <c r="BC37" s="137">
        <f>COUNTIF($K37:$AN37,"n")</f>
        <v>0</v>
      </c>
      <c r="BD37" s="137">
        <f>COUNTIF($K37:$AN37,"o")</f>
        <v>0</v>
      </c>
      <c r="BE37" s="137" t="str">
        <f>IF(AP37&gt;0,($G37*AP37*$F$14),"0")</f>
        <v>0</v>
      </c>
      <c r="BF37" s="137" t="str">
        <f>IF(AQ37&gt;0,($G37*AQ37*$F$15),"0")</f>
        <v>0</v>
      </c>
      <c r="BG37" s="137" t="str">
        <f>IF(AR37&gt;0,($G37*AR37*$F$16),"0")</f>
        <v>0</v>
      </c>
      <c r="BH37" s="137" t="str">
        <f>IF(AS37&gt;0,($G37*AS37*$F$17),"0")</f>
        <v>0</v>
      </c>
      <c r="BI37" s="137" t="str">
        <f>IF(AT37&gt;0,($G37*AT37*$F$18),"0")</f>
        <v>0</v>
      </c>
      <c r="BJ37" s="137" t="str">
        <f>IF(AU37&gt;0,($G37*AU37*$F$19),"0")</f>
        <v>0</v>
      </c>
      <c r="BK37" s="137" t="str">
        <f>IF(AV37&gt;0,($G37*AV37*$F$20),"0")</f>
        <v>0</v>
      </c>
      <c r="BL37" s="137" t="str">
        <f>IF(AW37&gt;0,($G37*AW37*$F$21),"0")</f>
        <v>0</v>
      </c>
      <c r="BM37" s="137" t="str">
        <f>IF(AX37&gt;0,($G37*AX37*$F$22),"0")</f>
        <v>0</v>
      </c>
      <c r="BN37" s="137" t="str">
        <f>IF(AY37&gt;0,($G37*AY37*$F$23),"0")</f>
        <v>0</v>
      </c>
      <c r="BO37" s="137" t="str">
        <f>IF(AZ37&gt;0,($G37*AZ37*$F$24),"0")</f>
        <v>0</v>
      </c>
      <c r="BP37" s="137" t="str">
        <f>IF(BA37&gt;0,($G37*BA37*$F$25),"0")</f>
        <v>0</v>
      </c>
      <c r="BQ37" s="137" t="str">
        <f>IF(BB37&gt;0,($G37*BB37*$F$26),"0")</f>
        <v>0</v>
      </c>
      <c r="BR37" s="137" t="str">
        <f>IF(BC37&gt;0,($G37*BC37*$F$27),"0")</f>
        <v>0</v>
      </c>
      <c r="BS37" s="137" t="str">
        <f>IF(BD37&gt;0,($G37*BD37*$F$28),"0")</f>
        <v>0</v>
      </c>
      <c r="BV37" s="134"/>
    </row>
    <row r="38" spans="1:74" ht="21" customHeight="1" thickTop="1" thickBot="1" x14ac:dyDescent="0.35">
      <c r="A38" s="29"/>
      <c r="B38" s="141" t="s">
        <v>65</v>
      </c>
      <c r="C38" s="128">
        <v>0.27083333333333331</v>
      </c>
      <c r="D38" s="215" t="s">
        <v>359</v>
      </c>
      <c r="E38" s="216"/>
      <c r="F38" s="142"/>
      <c r="G38" s="142"/>
      <c r="H38" s="165"/>
      <c r="I38" s="166"/>
      <c r="J38" s="167"/>
      <c r="K38" s="168"/>
      <c r="L38" s="169"/>
      <c r="M38" s="169"/>
      <c r="N38" s="168"/>
      <c r="O38" s="168"/>
      <c r="P38" s="168"/>
      <c r="Q38" s="168"/>
      <c r="R38" s="168"/>
      <c r="S38" s="169"/>
      <c r="T38" s="169"/>
      <c r="U38" s="168"/>
      <c r="V38" s="168"/>
      <c r="W38" s="168"/>
      <c r="X38" s="168"/>
      <c r="Y38" s="168"/>
      <c r="Z38" s="169"/>
      <c r="AA38" s="169"/>
      <c r="AB38" s="168"/>
      <c r="AC38" s="168"/>
      <c r="AD38" s="168"/>
      <c r="AE38" s="168"/>
      <c r="AF38" s="168"/>
      <c r="AG38" s="169"/>
      <c r="AH38" s="169"/>
      <c r="AI38" s="168"/>
      <c r="AJ38" s="168"/>
      <c r="AK38" s="168"/>
      <c r="AL38" s="168"/>
      <c r="AM38" s="168"/>
      <c r="AN38" s="169"/>
      <c r="AO38" s="82"/>
      <c r="AP38" s="84">
        <f>COUNTIF($K38:$AN38,"a")</f>
        <v>0</v>
      </c>
      <c r="AQ38" s="84">
        <f>COUNTIF($K38:$AN38,"b")</f>
        <v>0</v>
      </c>
      <c r="AR38" s="84">
        <f>COUNTIF($K38:$AN38,"c")</f>
        <v>0</v>
      </c>
      <c r="AS38" s="84">
        <f>COUNTIF($K38:$AN38,"d")</f>
        <v>0</v>
      </c>
      <c r="AT38" s="84">
        <f>COUNTIF($K38:$AN38,"e")</f>
        <v>0</v>
      </c>
      <c r="AU38" s="84">
        <f>COUNTIF($K38:$AN38,"f")</f>
        <v>0</v>
      </c>
      <c r="AV38" s="84">
        <f>COUNTIF($K38:$AN38,"g")</f>
        <v>0</v>
      </c>
      <c r="AW38" s="84">
        <f>COUNTIF($K38:$AN38,"h")</f>
        <v>0</v>
      </c>
      <c r="AX38" s="84">
        <f>COUNTIF($K38:$AN38,"i")</f>
        <v>0</v>
      </c>
      <c r="AY38" s="84">
        <f>COUNTIF($K38:$AN38,"j")</f>
        <v>0</v>
      </c>
      <c r="AZ38" s="84">
        <f>COUNTIF($K38:$AN38,"k")</f>
        <v>0</v>
      </c>
      <c r="BA38" s="84">
        <f>COUNTIF($K38:$AN38,"l")</f>
        <v>0</v>
      </c>
      <c r="BB38" s="84">
        <f>COUNTIF($K38:$AN38,"m")</f>
        <v>0</v>
      </c>
      <c r="BC38" s="84">
        <f>COUNTIF($K38:$AN38,"n")</f>
        <v>0</v>
      </c>
      <c r="BD38" s="84">
        <f>COUNTIF($K38:$AN38,"o")</f>
        <v>0</v>
      </c>
      <c r="BE38" s="84" t="str">
        <f>IF(AP38&gt;0,($G38*AP38*$F$14),"0")</f>
        <v>0</v>
      </c>
      <c r="BF38" s="84" t="str">
        <f>IF(AQ38&gt;0,($G38*AQ38*$F$15),"0")</f>
        <v>0</v>
      </c>
      <c r="BG38" s="84" t="str">
        <f>IF(AR38&gt;0,($G38*AR38*$F$16),"0")</f>
        <v>0</v>
      </c>
      <c r="BH38" s="84" t="str">
        <f>IF(AS38&gt;0,($G38*AS38*$F$17),"0")</f>
        <v>0</v>
      </c>
      <c r="BI38" s="84" t="str">
        <f>IF(AT38&gt;0,($G38*AT38*$F$18),"0")</f>
        <v>0</v>
      </c>
      <c r="BJ38" s="84" t="str">
        <f>IF(AU38&gt;0,($G38*AU38*$F$19),"0")</f>
        <v>0</v>
      </c>
      <c r="BK38" s="84" t="str">
        <f>IF(AV38&gt;0,($G38*AV38*$F$20),"0")</f>
        <v>0</v>
      </c>
      <c r="BL38" s="84" t="str">
        <f>IF(AW38&gt;0,($G38*AW38*$F$21),"0")</f>
        <v>0</v>
      </c>
      <c r="BM38" s="84" t="str">
        <f>IF(AX38&gt;0,($G38*AX38*$F$22),"0")</f>
        <v>0</v>
      </c>
      <c r="BN38" s="84" t="str">
        <f>IF(AY38&gt;0,($G38*AY38*$F$23),"0")</f>
        <v>0</v>
      </c>
      <c r="BO38" s="84" t="str">
        <f>IF(AZ38&gt;0,($G38*AZ38*$F$24),"0")</f>
        <v>0</v>
      </c>
      <c r="BP38" s="84" t="str">
        <f>IF(BA38&gt;0,($G38*BA38*$F$25),"0")</f>
        <v>0</v>
      </c>
      <c r="BQ38" s="84" t="str">
        <f>IF(BB38&gt;0,($G38*BB38*$F$26),"0")</f>
        <v>0</v>
      </c>
      <c r="BR38" s="84" t="str">
        <f>IF(BC38&gt;0,($G38*BC38*$F$27),"0")</f>
        <v>0</v>
      </c>
      <c r="BS38" s="84" t="str">
        <f>IF(BD38&gt;0,($G38*BD38*$F$28),"0")</f>
        <v>0</v>
      </c>
      <c r="BV38" s="129"/>
    </row>
    <row r="39" spans="1:74" ht="21" customHeight="1" thickBot="1" x14ac:dyDescent="0.35">
      <c r="A39" s="29"/>
      <c r="B39" s="143" t="s">
        <v>66</v>
      </c>
      <c r="C39" s="144">
        <v>0.31111111111111112</v>
      </c>
      <c r="D39" s="144" t="s">
        <v>369</v>
      </c>
      <c r="E39" s="144" t="s">
        <v>370</v>
      </c>
      <c r="F39" s="145">
        <v>391</v>
      </c>
      <c r="G39" s="145">
        <f>$F39*'Campaign Total'!$F$46</f>
        <v>371.45</v>
      </c>
      <c r="H39" s="165">
        <f t="shared" ref="H39" si="8">SUM(AP39:BD39)</f>
        <v>0</v>
      </c>
      <c r="I39" s="166">
        <f t="shared" ref="I39" si="9">SUM(BE39:BS39)</f>
        <v>0</v>
      </c>
      <c r="J39" s="167"/>
      <c r="K39" s="168"/>
      <c r="L39" s="172"/>
      <c r="M39" s="172"/>
      <c r="N39" s="168"/>
      <c r="O39" s="168"/>
      <c r="P39" s="168"/>
      <c r="Q39" s="168"/>
      <c r="R39" s="168"/>
      <c r="S39" s="172"/>
      <c r="T39" s="172"/>
      <c r="U39" s="168"/>
      <c r="V39" s="168"/>
      <c r="W39" s="168"/>
      <c r="X39" s="168"/>
      <c r="Y39" s="168"/>
      <c r="Z39" s="172"/>
      <c r="AA39" s="172"/>
      <c r="AB39" s="168"/>
      <c r="AC39" s="168"/>
      <c r="AD39" s="168"/>
      <c r="AE39" s="168"/>
      <c r="AF39" s="168"/>
      <c r="AG39" s="172"/>
      <c r="AH39" s="172"/>
      <c r="AI39" s="168"/>
      <c r="AJ39" s="168"/>
      <c r="AK39" s="168"/>
      <c r="AL39" s="168"/>
      <c r="AM39" s="168"/>
      <c r="AN39" s="172"/>
      <c r="AO39" s="82"/>
      <c r="AP39" s="84">
        <f>COUNTIF($K39:$AN39,"a")</f>
        <v>0</v>
      </c>
      <c r="AQ39" s="84">
        <f>COUNTIF($K39:$AN39,"b")</f>
        <v>0</v>
      </c>
      <c r="AR39" s="84">
        <f>COUNTIF($K39:$AN39,"c")</f>
        <v>0</v>
      </c>
      <c r="AS39" s="84">
        <f>COUNTIF($K39:$AN39,"d")</f>
        <v>0</v>
      </c>
      <c r="AT39" s="84">
        <f>COUNTIF($K39:$AN39,"e")</f>
        <v>0</v>
      </c>
      <c r="AU39" s="84">
        <f>COUNTIF($K39:$AN39,"f")</f>
        <v>0</v>
      </c>
      <c r="AV39" s="84">
        <f>COUNTIF($K39:$AN39,"g")</f>
        <v>0</v>
      </c>
      <c r="AW39" s="84">
        <f>COUNTIF($K39:$AN39,"h")</f>
        <v>0</v>
      </c>
      <c r="AX39" s="84">
        <f>COUNTIF($K39:$AN39,"i")</f>
        <v>0</v>
      </c>
      <c r="AY39" s="84">
        <f>COUNTIF($K39:$AN39,"j")</f>
        <v>0</v>
      </c>
      <c r="AZ39" s="84">
        <f>COUNTIF($K39:$AN39,"k")</f>
        <v>0</v>
      </c>
      <c r="BA39" s="84">
        <f>COUNTIF($K39:$AN39,"l")</f>
        <v>0</v>
      </c>
      <c r="BB39" s="84">
        <f>COUNTIF($K39:$AN39,"m")</f>
        <v>0</v>
      </c>
      <c r="BC39" s="84">
        <f>COUNTIF($K39:$AN39,"n")</f>
        <v>0</v>
      </c>
      <c r="BD39" s="84">
        <f>COUNTIF($K39:$AN39,"o")</f>
        <v>0</v>
      </c>
      <c r="BE39" s="84" t="str">
        <f t="shared" ref="BE39:BE56" si="10">IF(AP39&gt;0,($G39*AP39*$F$14),"0")</f>
        <v>0</v>
      </c>
      <c r="BF39" s="84" t="str">
        <f t="shared" ref="BF39:BF56" si="11">IF(AQ39&gt;0,($G39*AQ39*$F$15),"0")</f>
        <v>0</v>
      </c>
      <c r="BG39" s="84" t="str">
        <f t="shared" ref="BG39:BG56" si="12">IF(AR39&gt;0,($G39*AR39*$F$16),"0")</f>
        <v>0</v>
      </c>
      <c r="BH39" s="84" t="str">
        <f t="shared" ref="BH39:BH56" si="13">IF(AS39&gt;0,($G39*AS39*$F$17),"0")</f>
        <v>0</v>
      </c>
      <c r="BI39" s="84" t="str">
        <f t="shared" ref="BI39:BI56" si="14">IF(AT39&gt;0,($G39*AT39*$F$18),"0")</f>
        <v>0</v>
      </c>
      <c r="BJ39" s="84" t="str">
        <f t="shared" ref="BJ39:BJ56" si="15">IF(AU39&gt;0,($G39*AU39*$F$19),"0")</f>
        <v>0</v>
      </c>
      <c r="BK39" s="84" t="str">
        <f t="shared" ref="BK39:BK56" si="16">IF(AV39&gt;0,($G39*AV39*$F$20),"0")</f>
        <v>0</v>
      </c>
      <c r="BL39" s="84" t="str">
        <f t="shared" ref="BL39:BL56" si="17">IF(AW39&gt;0,($G39*AW39*$F$21),"0")</f>
        <v>0</v>
      </c>
      <c r="BM39" s="84" t="str">
        <f t="shared" ref="BM39:BM56" si="18">IF(AX39&gt;0,($G39*AX39*$F$22),"0")</f>
        <v>0</v>
      </c>
      <c r="BN39" s="84" t="str">
        <f t="shared" ref="BN39:BN56" si="19">IF(AY39&gt;0,($G39*AY39*$F$23),"0")</f>
        <v>0</v>
      </c>
      <c r="BO39" s="84" t="str">
        <f t="shared" ref="BO39:BO56" si="20">IF(AZ39&gt;0,($G39*AZ39*$F$24),"0")</f>
        <v>0</v>
      </c>
      <c r="BP39" s="84" t="str">
        <f t="shared" ref="BP39:BP56" si="21">IF(BA39&gt;0,($G39*BA39*$F$25),"0")</f>
        <v>0</v>
      </c>
      <c r="BQ39" s="84" t="str">
        <f t="shared" ref="BQ39:BQ56" si="22">IF(BB39&gt;0,($G39*BB39*$F$26),"0")</f>
        <v>0</v>
      </c>
      <c r="BR39" s="84" t="str">
        <f t="shared" ref="BR39:BR56" si="23">IF(BC39&gt;0,($G39*BC39*$F$27),"0")</f>
        <v>0</v>
      </c>
      <c r="BS39" s="84" t="str">
        <f t="shared" ref="BS39:BS56" si="24">IF(BD39&gt;0,($G39*BD39*$F$28),"0")</f>
        <v>0</v>
      </c>
      <c r="BV39" s="129"/>
    </row>
    <row r="40" spans="1:74" ht="21" customHeight="1" thickBot="1" x14ac:dyDescent="0.35">
      <c r="A40" s="29"/>
      <c r="B40" s="141" t="s">
        <v>65</v>
      </c>
      <c r="C40" s="128">
        <v>0.3125</v>
      </c>
      <c r="D40" s="211" t="s">
        <v>317</v>
      </c>
      <c r="E40" s="212"/>
      <c r="F40" s="142"/>
      <c r="G40" s="142"/>
      <c r="H40" s="165"/>
      <c r="I40" s="166"/>
      <c r="J40" s="167"/>
      <c r="K40" s="168"/>
      <c r="L40" s="169"/>
      <c r="M40" s="169"/>
      <c r="N40" s="168"/>
      <c r="O40" s="168"/>
      <c r="P40" s="168"/>
      <c r="Q40" s="168"/>
      <c r="R40" s="168"/>
      <c r="S40" s="169"/>
      <c r="T40" s="169"/>
      <c r="U40" s="168"/>
      <c r="V40" s="168"/>
      <c r="W40" s="168"/>
      <c r="X40" s="168"/>
      <c r="Y40" s="168"/>
      <c r="Z40" s="169"/>
      <c r="AA40" s="169"/>
      <c r="AB40" s="168"/>
      <c r="AC40" s="168"/>
      <c r="AD40" s="168"/>
      <c r="AE40" s="168"/>
      <c r="AF40" s="168"/>
      <c r="AG40" s="169"/>
      <c r="AH40" s="169"/>
      <c r="AI40" s="168"/>
      <c r="AJ40" s="168"/>
      <c r="AK40" s="168"/>
      <c r="AL40" s="168"/>
      <c r="AM40" s="168"/>
      <c r="AN40" s="169"/>
      <c r="AO40" s="82"/>
      <c r="AP40" s="84">
        <f>COUNTIF($K40:$AN40,"a")</f>
        <v>0</v>
      </c>
      <c r="AQ40" s="84">
        <f>COUNTIF($K40:$AN40,"b")</f>
        <v>0</v>
      </c>
      <c r="AR40" s="84">
        <f>COUNTIF($K40:$AN40,"c")</f>
        <v>0</v>
      </c>
      <c r="AS40" s="84">
        <f>COUNTIF($K40:$AN40,"d")</f>
        <v>0</v>
      </c>
      <c r="AT40" s="84">
        <f>COUNTIF($K40:$AN40,"e")</f>
        <v>0</v>
      </c>
      <c r="AU40" s="84">
        <f>COUNTIF($K40:$AN40,"f")</f>
        <v>0</v>
      </c>
      <c r="AV40" s="84">
        <f>COUNTIF($K40:$AN40,"g")</f>
        <v>0</v>
      </c>
      <c r="AW40" s="84">
        <f>COUNTIF($K40:$AN40,"h")</f>
        <v>0</v>
      </c>
      <c r="AX40" s="84">
        <f>COUNTIF($K40:$AN40,"i")</f>
        <v>0</v>
      </c>
      <c r="AY40" s="84">
        <f>COUNTIF($K40:$AN40,"j")</f>
        <v>0</v>
      </c>
      <c r="AZ40" s="84">
        <f>COUNTIF($K40:$AN40,"k")</f>
        <v>0</v>
      </c>
      <c r="BA40" s="84">
        <f>COUNTIF($K40:$AN40,"l")</f>
        <v>0</v>
      </c>
      <c r="BB40" s="84">
        <f>COUNTIF($K40:$AN40,"m")</f>
        <v>0</v>
      </c>
      <c r="BC40" s="84">
        <f>COUNTIF($K40:$AN40,"n")</f>
        <v>0</v>
      </c>
      <c r="BD40" s="84">
        <f>COUNTIF($K40:$AN40,"o")</f>
        <v>0</v>
      </c>
      <c r="BE40" s="84" t="str">
        <f t="shared" si="10"/>
        <v>0</v>
      </c>
      <c r="BF40" s="84" t="str">
        <f t="shared" si="11"/>
        <v>0</v>
      </c>
      <c r="BG40" s="84" t="str">
        <f t="shared" si="12"/>
        <v>0</v>
      </c>
      <c r="BH40" s="84" t="str">
        <f t="shared" si="13"/>
        <v>0</v>
      </c>
      <c r="BI40" s="84" t="str">
        <f t="shared" si="14"/>
        <v>0</v>
      </c>
      <c r="BJ40" s="84" t="str">
        <f t="shared" si="15"/>
        <v>0</v>
      </c>
      <c r="BK40" s="84" t="str">
        <f t="shared" si="16"/>
        <v>0</v>
      </c>
      <c r="BL40" s="84" t="str">
        <f t="shared" si="17"/>
        <v>0</v>
      </c>
      <c r="BM40" s="84" t="str">
        <f t="shared" si="18"/>
        <v>0</v>
      </c>
      <c r="BN40" s="84" t="str">
        <f t="shared" si="19"/>
        <v>0</v>
      </c>
      <c r="BO40" s="84" t="str">
        <f t="shared" si="20"/>
        <v>0</v>
      </c>
      <c r="BP40" s="84" t="str">
        <f t="shared" si="21"/>
        <v>0</v>
      </c>
      <c r="BQ40" s="84" t="str">
        <f t="shared" si="22"/>
        <v>0</v>
      </c>
      <c r="BR40" s="84" t="str">
        <f t="shared" si="23"/>
        <v>0</v>
      </c>
      <c r="BS40" s="84" t="str">
        <f t="shared" si="24"/>
        <v>0</v>
      </c>
      <c r="BV40" s="129"/>
    </row>
    <row r="41" spans="1:74" ht="21" customHeight="1" thickBot="1" x14ac:dyDescent="0.35">
      <c r="A41" s="29"/>
      <c r="B41" s="143" t="s">
        <v>66</v>
      </c>
      <c r="C41" s="144">
        <v>0.33263888888888887</v>
      </c>
      <c r="D41" s="144" t="s">
        <v>371</v>
      </c>
      <c r="E41" s="144" t="s">
        <v>372</v>
      </c>
      <c r="F41" s="145">
        <v>391</v>
      </c>
      <c r="G41" s="145">
        <f>$F41*'Campaign Total'!$F$46</f>
        <v>371.45</v>
      </c>
      <c r="H41" s="165">
        <f>SUM(AP41:BD41)</f>
        <v>0</v>
      </c>
      <c r="I41" s="166">
        <f>SUM(BE41:BS41)</f>
        <v>0</v>
      </c>
      <c r="J41" s="167"/>
      <c r="K41" s="168"/>
      <c r="L41" s="172"/>
      <c r="M41" s="172"/>
      <c r="N41" s="168"/>
      <c r="O41" s="168"/>
      <c r="P41" s="168"/>
      <c r="Q41" s="168"/>
      <c r="R41" s="168"/>
      <c r="S41" s="172"/>
      <c r="T41" s="172"/>
      <c r="U41" s="168"/>
      <c r="V41" s="168"/>
      <c r="W41" s="168"/>
      <c r="X41" s="168"/>
      <c r="Y41" s="168"/>
      <c r="Z41" s="172"/>
      <c r="AA41" s="172"/>
      <c r="AB41" s="168"/>
      <c r="AC41" s="168"/>
      <c r="AD41" s="168"/>
      <c r="AE41" s="168"/>
      <c r="AF41" s="168"/>
      <c r="AG41" s="172"/>
      <c r="AH41" s="172"/>
      <c r="AI41" s="168"/>
      <c r="AJ41" s="168"/>
      <c r="AK41" s="168"/>
      <c r="AL41" s="168"/>
      <c r="AM41" s="168"/>
      <c r="AN41" s="172"/>
      <c r="AO41" s="82"/>
      <c r="AP41" s="84">
        <f>COUNTIF($K41:$AN41,"a")</f>
        <v>0</v>
      </c>
      <c r="AQ41" s="84">
        <f>COUNTIF($K41:$AN41,"b")</f>
        <v>0</v>
      </c>
      <c r="AR41" s="84">
        <f>COUNTIF($K41:$AN41,"c")</f>
        <v>0</v>
      </c>
      <c r="AS41" s="84">
        <f>COUNTIF($K41:$AN41,"d")</f>
        <v>0</v>
      </c>
      <c r="AT41" s="84">
        <f>COUNTIF($K41:$AN41,"e")</f>
        <v>0</v>
      </c>
      <c r="AU41" s="84">
        <f>COUNTIF($K41:$AN41,"f")</f>
        <v>0</v>
      </c>
      <c r="AV41" s="84">
        <f>COUNTIF($K41:$AN41,"g")</f>
        <v>0</v>
      </c>
      <c r="AW41" s="84">
        <f>COUNTIF($K41:$AN41,"h")</f>
        <v>0</v>
      </c>
      <c r="AX41" s="84">
        <f>COUNTIF($K41:$AN41,"i")</f>
        <v>0</v>
      </c>
      <c r="AY41" s="84">
        <f>COUNTIF($K41:$AN41,"j")</f>
        <v>0</v>
      </c>
      <c r="AZ41" s="84">
        <f>COUNTIF($K41:$AN41,"k")</f>
        <v>0</v>
      </c>
      <c r="BA41" s="84">
        <f>COUNTIF($K41:$AN41,"l")</f>
        <v>0</v>
      </c>
      <c r="BB41" s="84">
        <f>COUNTIF($K41:$AN41,"m")</f>
        <v>0</v>
      </c>
      <c r="BC41" s="84">
        <f>COUNTIF($K41:$AN41,"n")</f>
        <v>0</v>
      </c>
      <c r="BD41" s="84">
        <f>COUNTIF($K41:$AN41,"o")</f>
        <v>0</v>
      </c>
      <c r="BE41" s="84" t="str">
        <f>IF(AP41&gt;0,($G41*AP41*$F$14),"0")</f>
        <v>0</v>
      </c>
      <c r="BF41" s="84" t="str">
        <f>IF(AQ41&gt;0,($G41*AQ41*$F$15),"0")</f>
        <v>0</v>
      </c>
      <c r="BG41" s="84" t="str">
        <f>IF(AR41&gt;0,($G41*AR41*$F$16),"0")</f>
        <v>0</v>
      </c>
      <c r="BH41" s="84" t="str">
        <f>IF(AS41&gt;0,($G41*AS41*$F$17),"0")</f>
        <v>0</v>
      </c>
      <c r="BI41" s="84" t="str">
        <f>IF(AT41&gt;0,($G41*AT41*$F$18),"0")</f>
        <v>0</v>
      </c>
      <c r="BJ41" s="84" t="str">
        <f>IF(AU41&gt;0,($G41*AU41*$F$19),"0")</f>
        <v>0</v>
      </c>
      <c r="BK41" s="84" t="str">
        <f>IF(AV41&gt;0,($G41*AV41*$F$20),"0")</f>
        <v>0</v>
      </c>
      <c r="BL41" s="84" t="str">
        <f>IF(AW41&gt;0,($G41*AW41*$F$21),"0")</f>
        <v>0</v>
      </c>
      <c r="BM41" s="84" t="str">
        <f>IF(AX41&gt;0,($G41*AX41*$F$22),"0")</f>
        <v>0</v>
      </c>
      <c r="BN41" s="84" t="str">
        <f>IF(AY41&gt;0,($G41*AY41*$F$23),"0")</f>
        <v>0</v>
      </c>
      <c r="BO41" s="84" t="str">
        <f>IF(AZ41&gt;0,($G41*AZ41*$F$24),"0")</f>
        <v>0</v>
      </c>
      <c r="BP41" s="84" t="str">
        <f>IF(BA41&gt;0,($G41*BA41*$F$25),"0")</f>
        <v>0</v>
      </c>
      <c r="BQ41" s="84" t="str">
        <f>IF(BB41&gt;0,($G41*BB41*$F$26),"0")</f>
        <v>0</v>
      </c>
      <c r="BR41" s="84" t="str">
        <f>IF(BC41&gt;0,($G41*BC41*$F$27),"0")</f>
        <v>0</v>
      </c>
      <c r="BS41" s="84" t="str">
        <f>IF(BD41&gt;0,($G41*BD41*$F$28),"0")</f>
        <v>0</v>
      </c>
      <c r="BV41" s="129"/>
    </row>
    <row r="42" spans="1:74" ht="21" customHeight="1" thickBot="1" x14ac:dyDescent="0.35">
      <c r="A42" s="29"/>
      <c r="B42" s="141" t="s">
        <v>65</v>
      </c>
      <c r="C42" s="128">
        <v>0.33333333333333331</v>
      </c>
      <c r="D42" s="211" t="s">
        <v>317</v>
      </c>
      <c r="E42" s="212"/>
      <c r="F42" s="142"/>
      <c r="G42" s="142"/>
      <c r="H42" s="165"/>
      <c r="I42" s="166"/>
      <c r="J42" s="167"/>
      <c r="K42" s="168"/>
      <c r="L42" s="169"/>
      <c r="M42" s="169"/>
      <c r="N42" s="168"/>
      <c r="O42" s="168"/>
      <c r="P42" s="168"/>
      <c r="Q42" s="168"/>
      <c r="R42" s="168"/>
      <c r="S42" s="169"/>
      <c r="T42" s="169"/>
      <c r="U42" s="168"/>
      <c r="V42" s="168"/>
      <c r="W42" s="168"/>
      <c r="X42" s="168"/>
      <c r="Y42" s="168"/>
      <c r="Z42" s="169"/>
      <c r="AA42" s="169"/>
      <c r="AB42" s="168"/>
      <c r="AC42" s="168"/>
      <c r="AD42" s="168"/>
      <c r="AE42" s="168"/>
      <c r="AF42" s="168"/>
      <c r="AG42" s="169"/>
      <c r="AH42" s="169"/>
      <c r="AI42" s="168"/>
      <c r="AJ42" s="168"/>
      <c r="AK42" s="168"/>
      <c r="AL42" s="168"/>
      <c r="AM42" s="168"/>
      <c r="AN42" s="169"/>
      <c r="AO42" s="82"/>
      <c r="AP42" s="84">
        <f>COUNTIF($K42:$AN42,"a")</f>
        <v>0</v>
      </c>
      <c r="AQ42" s="84">
        <f>COUNTIF($K42:$AN42,"b")</f>
        <v>0</v>
      </c>
      <c r="AR42" s="84">
        <f>COUNTIF($K42:$AN42,"c")</f>
        <v>0</v>
      </c>
      <c r="AS42" s="84">
        <f>COUNTIF($K42:$AN42,"d")</f>
        <v>0</v>
      </c>
      <c r="AT42" s="84">
        <f>COUNTIF($K42:$AN42,"e")</f>
        <v>0</v>
      </c>
      <c r="AU42" s="84">
        <f>COUNTIF($K42:$AN42,"f")</f>
        <v>0</v>
      </c>
      <c r="AV42" s="84">
        <f>COUNTIF($K42:$AN42,"g")</f>
        <v>0</v>
      </c>
      <c r="AW42" s="84">
        <f>COUNTIF($K42:$AN42,"h")</f>
        <v>0</v>
      </c>
      <c r="AX42" s="84">
        <f>COUNTIF($K42:$AN42,"i")</f>
        <v>0</v>
      </c>
      <c r="AY42" s="84">
        <f>COUNTIF($K42:$AN42,"j")</f>
        <v>0</v>
      </c>
      <c r="AZ42" s="84">
        <f>COUNTIF($K42:$AN42,"k")</f>
        <v>0</v>
      </c>
      <c r="BA42" s="84">
        <f>COUNTIF($K42:$AN42,"l")</f>
        <v>0</v>
      </c>
      <c r="BB42" s="84">
        <f>COUNTIF($K42:$AN42,"m")</f>
        <v>0</v>
      </c>
      <c r="BC42" s="84">
        <f>COUNTIF($K42:$AN42,"n")</f>
        <v>0</v>
      </c>
      <c r="BD42" s="84">
        <f>COUNTIF($K42:$AN42,"o")</f>
        <v>0</v>
      </c>
      <c r="BE42" s="84" t="str">
        <f t="shared" si="10"/>
        <v>0</v>
      </c>
      <c r="BF42" s="84" t="str">
        <f t="shared" si="11"/>
        <v>0</v>
      </c>
      <c r="BG42" s="84" t="str">
        <f t="shared" si="12"/>
        <v>0</v>
      </c>
      <c r="BH42" s="84" t="str">
        <f t="shared" si="13"/>
        <v>0</v>
      </c>
      <c r="BI42" s="84" t="str">
        <f t="shared" si="14"/>
        <v>0</v>
      </c>
      <c r="BJ42" s="84" t="str">
        <f t="shared" si="15"/>
        <v>0</v>
      </c>
      <c r="BK42" s="84" t="str">
        <f t="shared" si="16"/>
        <v>0</v>
      </c>
      <c r="BL42" s="84" t="str">
        <f t="shared" si="17"/>
        <v>0</v>
      </c>
      <c r="BM42" s="84" t="str">
        <f t="shared" si="18"/>
        <v>0</v>
      </c>
      <c r="BN42" s="84" t="str">
        <f t="shared" si="19"/>
        <v>0</v>
      </c>
      <c r="BO42" s="84" t="str">
        <f t="shared" si="20"/>
        <v>0</v>
      </c>
      <c r="BP42" s="84" t="str">
        <f t="shared" si="21"/>
        <v>0</v>
      </c>
      <c r="BQ42" s="84" t="str">
        <f t="shared" si="22"/>
        <v>0</v>
      </c>
      <c r="BR42" s="84" t="str">
        <f t="shared" si="23"/>
        <v>0</v>
      </c>
      <c r="BS42" s="84" t="str">
        <f t="shared" si="24"/>
        <v>0</v>
      </c>
      <c r="BV42" s="129"/>
    </row>
    <row r="43" spans="1:74" ht="21" customHeight="1" thickBot="1" x14ac:dyDescent="0.35">
      <c r="A43" s="29"/>
      <c r="B43" s="143" t="s">
        <v>66</v>
      </c>
      <c r="C43" s="144">
        <v>0.35347222222222219</v>
      </c>
      <c r="D43" s="146" t="s">
        <v>237</v>
      </c>
      <c r="E43" s="146" t="s">
        <v>251</v>
      </c>
      <c r="F43" s="147">
        <v>298</v>
      </c>
      <c r="G43" s="147">
        <f>$F43*'Campaign Total'!$F$46</f>
        <v>283.09999999999997</v>
      </c>
      <c r="H43" s="165">
        <f t="shared" ref="H43:H76" si="25">SUM(AP43:BD43)</f>
        <v>0</v>
      </c>
      <c r="I43" s="166">
        <f t="shared" ref="I43:I76" si="26">SUM(BE43:BS43)</f>
        <v>0</v>
      </c>
      <c r="J43" s="167"/>
      <c r="K43" s="168"/>
      <c r="L43" s="172"/>
      <c r="M43" s="172"/>
      <c r="N43" s="168"/>
      <c r="O43" s="168"/>
      <c r="P43" s="168"/>
      <c r="Q43" s="168"/>
      <c r="R43" s="168"/>
      <c r="S43" s="172"/>
      <c r="T43" s="172"/>
      <c r="U43" s="168"/>
      <c r="V43" s="168"/>
      <c r="W43" s="168"/>
      <c r="X43" s="168"/>
      <c r="Y43" s="168"/>
      <c r="Z43" s="172"/>
      <c r="AA43" s="172"/>
      <c r="AB43" s="168"/>
      <c r="AC43" s="168"/>
      <c r="AD43" s="168"/>
      <c r="AE43" s="168"/>
      <c r="AF43" s="168"/>
      <c r="AG43" s="172"/>
      <c r="AH43" s="172"/>
      <c r="AI43" s="168"/>
      <c r="AJ43" s="168"/>
      <c r="AK43" s="168"/>
      <c r="AL43" s="168"/>
      <c r="AM43" s="168"/>
      <c r="AN43" s="172"/>
      <c r="AO43" s="82"/>
      <c r="AP43" s="84">
        <f>COUNTIF($K43:$AN43,"a")</f>
        <v>0</v>
      </c>
      <c r="AQ43" s="84">
        <f>COUNTIF($K43:$AN43,"b")</f>
        <v>0</v>
      </c>
      <c r="AR43" s="84">
        <f>COUNTIF($K43:$AN43,"c")</f>
        <v>0</v>
      </c>
      <c r="AS43" s="84">
        <f>COUNTIF($K43:$AN43,"d")</f>
        <v>0</v>
      </c>
      <c r="AT43" s="84">
        <f>COUNTIF($K43:$AN43,"e")</f>
        <v>0</v>
      </c>
      <c r="AU43" s="84">
        <f>COUNTIF($K43:$AN43,"f")</f>
        <v>0</v>
      </c>
      <c r="AV43" s="84">
        <f>COUNTIF($K43:$AN43,"g")</f>
        <v>0</v>
      </c>
      <c r="AW43" s="84">
        <f>COUNTIF($K43:$AN43,"h")</f>
        <v>0</v>
      </c>
      <c r="AX43" s="84">
        <f>COUNTIF($K43:$AN43,"i")</f>
        <v>0</v>
      </c>
      <c r="AY43" s="84">
        <f>COUNTIF($K43:$AN43,"j")</f>
        <v>0</v>
      </c>
      <c r="AZ43" s="84">
        <f>COUNTIF($K43:$AN43,"k")</f>
        <v>0</v>
      </c>
      <c r="BA43" s="84">
        <f>COUNTIF($K43:$AN43,"l")</f>
        <v>0</v>
      </c>
      <c r="BB43" s="84">
        <f>COUNTIF($K43:$AN43,"m")</f>
        <v>0</v>
      </c>
      <c r="BC43" s="84">
        <f>COUNTIF($K43:$AN43,"n")</f>
        <v>0</v>
      </c>
      <c r="BD43" s="84">
        <f>COUNTIF($K43:$AN43,"o")</f>
        <v>0</v>
      </c>
      <c r="BE43" s="84" t="str">
        <f t="shared" si="10"/>
        <v>0</v>
      </c>
      <c r="BF43" s="84" t="str">
        <f t="shared" si="11"/>
        <v>0</v>
      </c>
      <c r="BG43" s="84" t="str">
        <f t="shared" si="12"/>
        <v>0</v>
      </c>
      <c r="BH43" s="84" t="str">
        <f t="shared" si="13"/>
        <v>0</v>
      </c>
      <c r="BI43" s="84" t="str">
        <f t="shared" si="14"/>
        <v>0</v>
      </c>
      <c r="BJ43" s="84" t="str">
        <f t="shared" si="15"/>
        <v>0</v>
      </c>
      <c r="BK43" s="84" t="str">
        <f t="shared" si="16"/>
        <v>0</v>
      </c>
      <c r="BL43" s="84" t="str">
        <f t="shared" si="17"/>
        <v>0</v>
      </c>
      <c r="BM43" s="84" t="str">
        <f t="shared" si="18"/>
        <v>0</v>
      </c>
      <c r="BN43" s="84" t="str">
        <f t="shared" si="19"/>
        <v>0</v>
      </c>
      <c r="BO43" s="84" t="str">
        <f t="shared" si="20"/>
        <v>0</v>
      </c>
      <c r="BP43" s="84" t="str">
        <f t="shared" si="21"/>
        <v>0</v>
      </c>
      <c r="BQ43" s="84" t="str">
        <f t="shared" si="22"/>
        <v>0</v>
      </c>
      <c r="BR43" s="84" t="str">
        <f t="shared" si="23"/>
        <v>0</v>
      </c>
      <c r="BS43" s="84" t="str">
        <f t="shared" si="24"/>
        <v>0</v>
      </c>
      <c r="BV43" s="129"/>
    </row>
    <row r="44" spans="1:74" ht="21" customHeight="1" thickBot="1" x14ac:dyDescent="0.35">
      <c r="A44" s="29"/>
      <c r="B44" s="141" t="s">
        <v>65</v>
      </c>
      <c r="C44" s="128">
        <v>0.35416666666666669</v>
      </c>
      <c r="D44" s="211" t="s">
        <v>291</v>
      </c>
      <c r="E44" s="212"/>
      <c r="F44" s="142"/>
      <c r="G44" s="142"/>
      <c r="H44" s="165"/>
      <c r="I44" s="166"/>
      <c r="J44" s="167"/>
      <c r="K44" s="168"/>
      <c r="L44" s="169"/>
      <c r="M44" s="169"/>
      <c r="N44" s="168"/>
      <c r="O44" s="168"/>
      <c r="P44" s="168"/>
      <c r="Q44" s="168"/>
      <c r="R44" s="168"/>
      <c r="S44" s="169"/>
      <c r="T44" s="169"/>
      <c r="U44" s="168"/>
      <c r="V44" s="168"/>
      <c r="W44" s="168"/>
      <c r="X44" s="168"/>
      <c r="Y44" s="168"/>
      <c r="Z44" s="169"/>
      <c r="AA44" s="169"/>
      <c r="AB44" s="168"/>
      <c r="AC44" s="168"/>
      <c r="AD44" s="168"/>
      <c r="AE44" s="168"/>
      <c r="AF44" s="168"/>
      <c r="AG44" s="169"/>
      <c r="AH44" s="169"/>
      <c r="AI44" s="168"/>
      <c r="AJ44" s="168"/>
      <c r="AK44" s="168"/>
      <c r="AL44" s="168"/>
      <c r="AM44" s="168"/>
      <c r="AN44" s="169"/>
      <c r="AO44" s="82"/>
      <c r="AP44" s="84">
        <f>COUNTIF($K44:$AN44,"a")</f>
        <v>0</v>
      </c>
      <c r="AQ44" s="84">
        <f>COUNTIF($K44:$AN44,"b")</f>
        <v>0</v>
      </c>
      <c r="AR44" s="84">
        <f>COUNTIF($K44:$AN44,"c")</f>
        <v>0</v>
      </c>
      <c r="AS44" s="84">
        <f>COUNTIF($K44:$AN44,"d")</f>
        <v>0</v>
      </c>
      <c r="AT44" s="84">
        <f>COUNTIF($K44:$AN44,"e")</f>
        <v>0</v>
      </c>
      <c r="AU44" s="84">
        <f>COUNTIF($K44:$AN44,"f")</f>
        <v>0</v>
      </c>
      <c r="AV44" s="84">
        <f>COUNTIF($K44:$AN44,"g")</f>
        <v>0</v>
      </c>
      <c r="AW44" s="84">
        <f>COUNTIF($K44:$AN44,"h")</f>
        <v>0</v>
      </c>
      <c r="AX44" s="84">
        <f>COUNTIF($K44:$AN44,"i")</f>
        <v>0</v>
      </c>
      <c r="AY44" s="84">
        <f>COUNTIF($K44:$AN44,"j")</f>
        <v>0</v>
      </c>
      <c r="AZ44" s="84">
        <f>COUNTIF($K44:$AN44,"k")</f>
        <v>0</v>
      </c>
      <c r="BA44" s="84">
        <f>COUNTIF($K44:$AN44,"l")</f>
        <v>0</v>
      </c>
      <c r="BB44" s="84">
        <f>COUNTIF($K44:$AN44,"m")</f>
        <v>0</v>
      </c>
      <c r="BC44" s="84">
        <f>COUNTIF($K44:$AN44,"n")</f>
        <v>0</v>
      </c>
      <c r="BD44" s="84">
        <f>COUNTIF($K44:$AN44,"o")</f>
        <v>0</v>
      </c>
      <c r="BE44" s="84" t="str">
        <f t="shared" ref="BE44" si="27">IF(AP44&gt;0,($G44*AP44*$F$14),"0")</f>
        <v>0</v>
      </c>
      <c r="BF44" s="84" t="str">
        <f t="shared" ref="BF44" si="28">IF(AQ44&gt;0,($G44*AQ44*$F$15),"0")</f>
        <v>0</v>
      </c>
      <c r="BG44" s="84" t="str">
        <f t="shared" ref="BG44" si="29">IF(AR44&gt;0,($G44*AR44*$F$16),"0")</f>
        <v>0</v>
      </c>
      <c r="BH44" s="84" t="str">
        <f t="shared" ref="BH44" si="30">IF(AS44&gt;0,($G44*AS44*$F$17),"0")</f>
        <v>0</v>
      </c>
      <c r="BI44" s="84" t="str">
        <f t="shared" ref="BI44" si="31">IF(AT44&gt;0,($G44*AT44*$F$18),"0")</f>
        <v>0</v>
      </c>
      <c r="BJ44" s="84" t="str">
        <f t="shared" ref="BJ44" si="32">IF(AU44&gt;0,($G44*AU44*$F$19),"0")</f>
        <v>0</v>
      </c>
      <c r="BK44" s="84" t="str">
        <f t="shared" ref="BK44" si="33">IF(AV44&gt;0,($G44*AV44*$F$20),"0")</f>
        <v>0</v>
      </c>
      <c r="BL44" s="84" t="str">
        <f t="shared" ref="BL44" si="34">IF(AW44&gt;0,($G44*AW44*$F$21),"0")</f>
        <v>0</v>
      </c>
      <c r="BM44" s="84" t="str">
        <f t="shared" ref="BM44" si="35">IF(AX44&gt;0,($G44*AX44*$F$22),"0")</f>
        <v>0</v>
      </c>
      <c r="BN44" s="84" t="str">
        <f t="shared" ref="BN44" si="36">IF(AY44&gt;0,($G44*AY44*$F$23),"0")</f>
        <v>0</v>
      </c>
      <c r="BO44" s="84" t="str">
        <f t="shared" ref="BO44" si="37">IF(AZ44&gt;0,($G44*AZ44*$F$24),"0")</f>
        <v>0</v>
      </c>
      <c r="BP44" s="84" t="str">
        <f t="shared" ref="BP44" si="38">IF(BA44&gt;0,($G44*BA44*$F$25),"0")</f>
        <v>0</v>
      </c>
      <c r="BQ44" s="84" t="str">
        <f t="shared" ref="BQ44" si="39">IF(BB44&gt;0,($G44*BB44*$F$26),"0")</f>
        <v>0</v>
      </c>
      <c r="BR44" s="84" t="str">
        <f t="shared" ref="BR44" si="40">IF(BC44&gt;0,($G44*BC44*$F$27),"0")</f>
        <v>0</v>
      </c>
      <c r="BS44" s="84" t="str">
        <f t="shared" ref="BS44" si="41">IF(BD44&gt;0,($G44*BD44*$F$28),"0")</f>
        <v>0</v>
      </c>
      <c r="BV44" s="129"/>
    </row>
    <row r="45" spans="1:74" ht="21" customHeight="1" thickTop="1" thickBot="1" x14ac:dyDescent="0.35">
      <c r="A45" s="28"/>
      <c r="B45" s="141" t="s">
        <v>65</v>
      </c>
      <c r="C45" s="128">
        <v>0.375</v>
      </c>
      <c r="D45" s="215" t="s">
        <v>358</v>
      </c>
      <c r="E45" s="216"/>
      <c r="F45" s="142"/>
      <c r="G45" s="142"/>
      <c r="H45" s="165"/>
      <c r="I45" s="166"/>
      <c r="J45" s="167"/>
      <c r="K45" s="168"/>
      <c r="L45" s="169"/>
      <c r="M45" s="169"/>
      <c r="N45" s="168"/>
      <c r="O45" s="168"/>
      <c r="P45" s="168"/>
      <c r="Q45" s="168"/>
      <c r="R45" s="168"/>
      <c r="S45" s="169"/>
      <c r="T45" s="169"/>
      <c r="U45" s="168"/>
      <c r="V45" s="168"/>
      <c r="W45" s="168"/>
      <c r="X45" s="168"/>
      <c r="Y45" s="168"/>
      <c r="Z45" s="169"/>
      <c r="AA45" s="169"/>
      <c r="AB45" s="168"/>
      <c r="AC45" s="168"/>
      <c r="AD45" s="168"/>
      <c r="AE45" s="168"/>
      <c r="AF45" s="168"/>
      <c r="AG45" s="169"/>
      <c r="AH45" s="169"/>
      <c r="AI45" s="168"/>
      <c r="AJ45" s="168"/>
      <c r="AK45" s="168"/>
      <c r="AL45" s="168"/>
      <c r="AM45" s="168"/>
      <c r="AN45" s="169"/>
      <c r="AO45" s="82"/>
      <c r="AP45" s="84">
        <f>COUNTIF($K45:$AN45,"a")</f>
        <v>0</v>
      </c>
      <c r="AQ45" s="84">
        <f>COUNTIF($K45:$AN45,"b")</f>
        <v>0</v>
      </c>
      <c r="AR45" s="84">
        <f>COUNTIF($K45:$AN45,"c")</f>
        <v>0</v>
      </c>
      <c r="AS45" s="84">
        <f>COUNTIF($K45:$AN45,"d")</f>
        <v>0</v>
      </c>
      <c r="AT45" s="84">
        <f>COUNTIF($K45:$AN45,"e")</f>
        <v>0</v>
      </c>
      <c r="AU45" s="84">
        <f>COUNTIF($K45:$AN45,"f")</f>
        <v>0</v>
      </c>
      <c r="AV45" s="84">
        <f>COUNTIF($K45:$AN45,"g")</f>
        <v>0</v>
      </c>
      <c r="AW45" s="84">
        <f>COUNTIF($K45:$AN45,"h")</f>
        <v>0</v>
      </c>
      <c r="AX45" s="84">
        <f>COUNTIF($K45:$AN45,"i")</f>
        <v>0</v>
      </c>
      <c r="AY45" s="84">
        <f>COUNTIF($K45:$AN45,"j")</f>
        <v>0</v>
      </c>
      <c r="AZ45" s="84">
        <f>COUNTIF($K45:$AN45,"k")</f>
        <v>0</v>
      </c>
      <c r="BA45" s="84">
        <f>COUNTIF($K45:$AN45,"l")</f>
        <v>0</v>
      </c>
      <c r="BB45" s="84">
        <f>COUNTIF($K45:$AN45,"m")</f>
        <v>0</v>
      </c>
      <c r="BC45" s="84">
        <f>COUNTIF($K45:$AN45,"n")</f>
        <v>0</v>
      </c>
      <c r="BD45" s="84">
        <f>COUNTIF($K45:$AN45,"o")</f>
        <v>0</v>
      </c>
      <c r="BE45" s="84" t="str">
        <f t="shared" si="10"/>
        <v>0</v>
      </c>
      <c r="BF45" s="84" t="str">
        <f t="shared" si="11"/>
        <v>0</v>
      </c>
      <c r="BG45" s="84" t="str">
        <f t="shared" si="12"/>
        <v>0</v>
      </c>
      <c r="BH45" s="84" t="str">
        <f t="shared" si="13"/>
        <v>0</v>
      </c>
      <c r="BI45" s="84" t="str">
        <f t="shared" si="14"/>
        <v>0</v>
      </c>
      <c r="BJ45" s="84" t="str">
        <f t="shared" si="15"/>
        <v>0</v>
      </c>
      <c r="BK45" s="84" t="str">
        <f t="shared" si="16"/>
        <v>0</v>
      </c>
      <c r="BL45" s="84" t="str">
        <f t="shared" si="17"/>
        <v>0</v>
      </c>
      <c r="BM45" s="84" t="str">
        <f t="shared" si="18"/>
        <v>0</v>
      </c>
      <c r="BN45" s="84" t="str">
        <f t="shared" si="19"/>
        <v>0</v>
      </c>
      <c r="BO45" s="84" t="str">
        <f t="shared" si="20"/>
        <v>0</v>
      </c>
      <c r="BP45" s="84" t="str">
        <f t="shared" si="21"/>
        <v>0</v>
      </c>
      <c r="BQ45" s="84" t="str">
        <f t="shared" si="22"/>
        <v>0</v>
      </c>
      <c r="BR45" s="84" t="str">
        <f t="shared" si="23"/>
        <v>0</v>
      </c>
      <c r="BS45" s="84" t="str">
        <f t="shared" si="24"/>
        <v>0</v>
      </c>
      <c r="BV45" s="129"/>
    </row>
    <row r="46" spans="1:74" ht="21" customHeight="1" thickBot="1" x14ac:dyDescent="0.35">
      <c r="A46" s="28"/>
      <c r="B46" s="143" t="s">
        <v>66</v>
      </c>
      <c r="C46" s="144">
        <v>0.41597222222222219</v>
      </c>
      <c r="D46" s="144" t="s">
        <v>238</v>
      </c>
      <c r="E46" s="144" t="s">
        <v>252</v>
      </c>
      <c r="F46" s="147">
        <v>312</v>
      </c>
      <c r="G46" s="145">
        <f>$F46*'Campaign Total'!$F$46</f>
        <v>296.39999999999998</v>
      </c>
      <c r="H46" s="165">
        <f t="shared" ref="H46" si="42">SUM(AP46:BD46)</f>
        <v>0</v>
      </c>
      <c r="I46" s="166">
        <f t="shared" ref="I46" si="43">SUM(BE46:BS46)</f>
        <v>0</v>
      </c>
      <c r="J46" s="167"/>
      <c r="K46" s="168"/>
      <c r="L46" s="172"/>
      <c r="M46" s="172"/>
      <c r="N46" s="168"/>
      <c r="O46" s="168"/>
      <c r="P46" s="168"/>
      <c r="Q46" s="168"/>
      <c r="R46" s="168"/>
      <c r="S46" s="172"/>
      <c r="T46" s="172"/>
      <c r="U46" s="168"/>
      <c r="V46" s="168"/>
      <c r="W46" s="168"/>
      <c r="X46" s="168"/>
      <c r="Y46" s="168"/>
      <c r="Z46" s="172"/>
      <c r="AA46" s="172"/>
      <c r="AB46" s="168"/>
      <c r="AC46" s="168"/>
      <c r="AD46" s="168"/>
      <c r="AE46" s="168"/>
      <c r="AF46" s="168"/>
      <c r="AG46" s="172"/>
      <c r="AH46" s="172"/>
      <c r="AI46" s="168"/>
      <c r="AJ46" s="168"/>
      <c r="AK46" s="168"/>
      <c r="AL46" s="168"/>
      <c r="AM46" s="168"/>
      <c r="AN46" s="172"/>
      <c r="AO46" s="82"/>
      <c r="AP46" s="84">
        <f>COUNTIF($K46:$AN46,"a")</f>
        <v>0</v>
      </c>
      <c r="AQ46" s="84">
        <f>COUNTIF($K46:$AN46,"b")</f>
        <v>0</v>
      </c>
      <c r="AR46" s="84">
        <f>COUNTIF($K46:$AN46,"c")</f>
        <v>0</v>
      </c>
      <c r="AS46" s="84">
        <f>COUNTIF($K46:$AN46,"d")</f>
        <v>0</v>
      </c>
      <c r="AT46" s="84">
        <f>COUNTIF($K46:$AN46,"e")</f>
        <v>0</v>
      </c>
      <c r="AU46" s="84">
        <f>COUNTIF($K46:$AN46,"f")</f>
        <v>0</v>
      </c>
      <c r="AV46" s="84">
        <f>COUNTIF($K46:$AN46,"g")</f>
        <v>0</v>
      </c>
      <c r="AW46" s="84">
        <f>COUNTIF($K46:$AN46,"h")</f>
        <v>0</v>
      </c>
      <c r="AX46" s="84">
        <f>COUNTIF($K46:$AN46,"i")</f>
        <v>0</v>
      </c>
      <c r="AY46" s="84">
        <f>COUNTIF($K46:$AN46,"j")</f>
        <v>0</v>
      </c>
      <c r="AZ46" s="84">
        <f>COUNTIF($K46:$AN46,"k")</f>
        <v>0</v>
      </c>
      <c r="BA46" s="84">
        <f>COUNTIF($K46:$AN46,"l")</f>
        <v>0</v>
      </c>
      <c r="BB46" s="84">
        <f>COUNTIF($K46:$AN46,"m")</f>
        <v>0</v>
      </c>
      <c r="BC46" s="84">
        <f>COUNTIF($K46:$AN46,"n")</f>
        <v>0</v>
      </c>
      <c r="BD46" s="84">
        <f>COUNTIF($K46:$AN46,"o")</f>
        <v>0</v>
      </c>
      <c r="BE46" s="84" t="str">
        <f t="shared" si="10"/>
        <v>0</v>
      </c>
      <c r="BF46" s="84" t="str">
        <f t="shared" si="11"/>
        <v>0</v>
      </c>
      <c r="BG46" s="84" t="str">
        <f t="shared" si="12"/>
        <v>0</v>
      </c>
      <c r="BH46" s="84" t="str">
        <f t="shared" si="13"/>
        <v>0</v>
      </c>
      <c r="BI46" s="84" t="str">
        <f t="shared" si="14"/>
        <v>0</v>
      </c>
      <c r="BJ46" s="84" t="str">
        <f t="shared" si="15"/>
        <v>0</v>
      </c>
      <c r="BK46" s="84" t="str">
        <f t="shared" si="16"/>
        <v>0</v>
      </c>
      <c r="BL46" s="84" t="str">
        <f t="shared" si="17"/>
        <v>0</v>
      </c>
      <c r="BM46" s="84" t="str">
        <f t="shared" si="18"/>
        <v>0</v>
      </c>
      <c r="BN46" s="84" t="str">
        <f t="shared" si="19"/>
        <v>0</v>
      </c>
      <c r="BO46" s="84" t="str">
        <f t="shared" si="20"/>
        <v>0</v>
      </c>
      <c r="BP46" s="84" t="str">
        <f t="shared" si="21"/>
        <v>0</v>
      </c>
      <c r="BQ46" s="84" t="str">
        <f t="shared" si="22"/>
        <v>0</v>
      </c>
      <c r="BR46" s="84" t="str">
        <f t="shared" si="23"/>
        <v>0</v>
      </c>
      <c r="BS46" s="84" t="str">
        <f t="shared" si="24"/>
        <v>0</v>
      </c>
      <c r="BV46" s="129"/>
    </row>
    <row r="47" spans="1:74" ht="21" customHeight="1" thickTop="1" thickBot="1" x14ac:dyDescent="0.35">
      <c r="A47" s="28"/>
      <c r="B47" s="141" t="s">
        <v>65</v>
      </c>
      <c r="C47" s="128">
        <v>0.41666666666666669</v>
      </c>
      <c r="D47" s="215" t="s">
        <v>359</v>
      </c>
      <c r="E47" s="216"/>
      <c r="F47" s="142"/>
      <c r="G47" s="142"/>
      <c r="H47" s="165"/>
      <c r="I47" s="166"/>
      <c r="J47" s="167"/>
      <c r="K47" s="168"/>
      <c r="L47" s="169"/>
      <c r="M47" s="169"/>
      <c r="N47" s="168"/>
      <c r="O47" s="168"/>
      <c r="P47" s="168"/>
      <c r="Q47" s="168"/>
      <c r="R47" s="168"/>
      <c r="S47" s="169"/>
      <c r="T47" s="169"/>
      <c r="U47" s="168"/>
      <c r="V47" s="168"/>
      <c r="W47" s="168"/>
      <c r="X47" s="168"/>
      <c r="Y47" s="168"/>
      <c r="Z47" s="169"/>
      <c r="AA47" s="169"/>
      <c r="AB47" s="168"/>
      <c r="AC47" s="168"/>
      <c r="AD47" s="168"/>
      <c r="AE47" s="168"/>
      <c r="AF47" s="168"/>
      <c r="AG47" s="169"/>
      <c r="AH47" s="169"/>
      <c r="AI47" s="168"/>
      <c r="AJ47" s="168"/>
      <c r="AK47" s="168"/>
      <c r="AL47" s="168"/>
      <c r="AM47" s="168"/>
      <c r="AN47" s="169"/>
      <c r="AO47" s="82"/>
      <c r="AP47" s="84">
        <f>COUNTIF($K47:$AN47,"a")</f>
        <v>0</v>
      </c>
      <c r="AQ47" s="84">
        <f>COUNTIF($K47:$AN47,"b")</f>
        <v>0</v>
      </c>
      <c r="AR47" s="84">
        <f>COUNTIF($K47:$AN47,"c")</f>
        <v>0</v>
      </c>
      <c r="AS47" s="84">
        <f>COUNTIF($K47:$AN47,"d")</f>
        <v>0</v>
      </c>
      <c r="AT47" s="84">
        <f>COUNTIF($K47:$AN47,"e")</f>
        <v>0</v>
      </c>
      <c r="AU47" s="84">
        <f>COUNTIF($K47:$AN47,"f")</f>
        <v>0</v>
      </c>
      <c r="AV47" s="84">
        <f>COUNTIF($K47:$AN47,"g")</f>
        <v>0</v>
      </c>
      <c r="AW47" s="84">
        <f>COUNTIF($K47:$AN47,"h")</f>
        <v>0</v>
      </c>
      <c r="AX47" s="84">
        <f>COUNTIF($K47:$AN47,"i")</f>
        <v>0</v>
      </c>
      <c r="AY47" s="84">
        <f>COUNTIF($K47:$AN47,"j")</f>
        <v>0</v>
      </c>
      <c r="AZ47" s="84">
        <f>COUNTIF($K47:$AN47,"k")</f>
        <v>0</v>
      </c>
      <c r="BA47" s="84">
        <f>COUNTIF($K47:$AN47,"l")</f>
        <v>0</v>
      </c>
      <c r="BB47" s="84">
        <f>COUNTIF($K47:$AN47,"m")</f>
        <v>0</v>
      </c>
      <c r="BC47" s="84">
        <f>COUNTIF($K47:$AN47,"n")</f>
        <v>0</v>
      </c>
      <c r="BD47" s="84">
        <f>COUNTIF($K47:$AN47,"o")</f>
        <v>0</v>
      </c>
      <c r="BE47" s="84" t="str">
        <f t="shared" si="10"/>
        <v>0</v>
      </c>
      <c r="BF47" s="84" t="str">
        <f t="shared" si="11"/>
        <v>0</v>
      </c>
      <c r="BG47" s="84" t="str">
        <f t="shared" si="12"/>
        <v>0</v>
      </c>
      <c r="BH47" s="84" t="str">
        <f t="shared" si="13"/>
        <v>0</v>
      </c>
      <c r="BI47" s="84" t="str">
        <f t="shared" si="14"/>
        <v>0</v>
      </c>
      <c r="BJ47" s="84" t="str">
        <f t="shared" si="15"/>
        <v>0</v>
      </c>
      <c r="BK47" s="84" t="str">
        <f t="shared" si="16"/>
        <v>0</v>
      </c>
      <c r="BL47" s="84" t="str">
        <f t="shared" si="17"/>
        <v>0</v>
      </c>
      <c r="BM47" s="84" t="str">
        <f t="shared" si="18"/>
        <v>0</v>
      </c>
      <c r="BN47" s="84" t="str">
        <f t="shared" si="19"/>
        <v>0</v>
      </c>
      <c r="BO47" s="84" t="str">
        <f t="shared" si="20"/>
        <v>0</v>
      </c>
      <c r="BP47" s="84" t="str">
        <f t="shared" si="21"/>
        <v>0</v>
      </c>
      <c r="BQ47" s="84" t="str">
        <f t="shared" si="22"/>
        <v>0</v>
      </c>
      <c r="BR47" s="84" t="str">
        <f t="shared" si="23"/>
        <v>0</v>
      </c>
      <c r="BS47" s="84" t="str">
        <f t="shared" si="24"/>
        <v>0</v>
      </c>
      <c r="BV47" s="129"/>
    </row>
    <row r="48" spans="1:74" ht="21" customHeight="1" thickBot="1" x14ac:dyDescent="0.35">
      <c r="A48" s="28"/>
      <c r="B48" s="143" t="s">
        <v>66</v>
      </c>
      <c r="C48" s="144">
        <v>0.45763888888888887</v>
      </c>
      <c r="D48" s="144" t="s">
        <v>239</v>
      </c>
      <c r="E48" s="144" t="s">
        <v>253</v>
      </c>
      <c r="F48" s="145">
        <v>185</v>
      </c>
      <c r="G48" s="145">
        <f>$F48*'Campaign Total'!$F$46</f>
        <v>175.75</v>
      </c>
      <c r="H48" s="165">
        <f t="shared" ref="H48" si="44">SUM(AP48:BD48)</f>
        <v>0</v>
      </c>
      <c r="I48" s="166">
        <f t="shared" ref="I48" si="45">SUM(BE48:BS48)</f>
        <v>0</v>
      </c>
      <c r="J48" s="167"/>
      <c r="K48" s="168"/>
      <c r="L48" s="172"/>
      <c r="M48" s="172"/>
      <c r="N48" s="168"/>
      <c r="O48" s="168"/>
      <c r="P48" s="168"/>
      <c r="Q48" s="168"/>
      <c r="R48" s="168"/>
      <c r="S48" s="172"/>
      <c r="T48" s="172"/>
      <c r="U48" s="168"/>
      <c r="V48" s="168"/>
      <c r="W48" s="168"/>
      <c r="X48" s="168"/>
      <c r="Y48" s="168"/>
      <c r="Z48" s="172"/>
      <c r="AA48" s="172"/>
      <c r="AB48" s="168"/>
      <c r="AC48" s="168"/>
      <c r="AD48" s="168"/>
      <c r="AE48" s="168"/>
      <c r="AF48" s="168"/>
      <c r="AG48" s="172"/>
      <c r="AH48" s="172"/>
      <c r="AI48" s="168"/>
      <c r="AJ48" s="168"/>
      <c r="AK48" s="168"/>
      <c r="AL48" s="168"/>
      <c r="AM48" s="168"/>
      <c r="AN48" s="172"/>
      <c r="AO48" s="82"/>
      <c r="AP48" s="84">
        <f>COUNTIF($K48:$AN48,"a")</f>
        <v>0</v>
      </c>
      <c r="AQ48" s="84">
        <f>COUNTIF($K48:$AN48,"b")</f>
        <v>0</v>
      </c>
      <c r="AR48" s="84">
        <f>COUNTIF($K48:$AN48,"c")</f>
        <v>0</v>
      </c>
      <c r="AS48" s="84">
        <f>COUNTIF($K48:$AN48,"d")</f>
        <v>0</v>
      </c>
      <c r="AT48" s="84">
        <f>COUNTIF($K48:$AN48,"e")</f>
        <v>0</v>
      </c>
      <c r="AU48" s="84">
        <f>COUNTIF($K48:$AN48,"f")</f>
        <v>0</v>
      </c>
      <c r="AV48" s="84">
        <f>COUNTIF($K48:$AN48,"g")</f>
        <v>0</v>
      </c>
      <c r="AW48" s="84">
        <f>COUNTIF($K48:$AN48,"h")</f>
        <v>0</v>
      </c>
      <c r="AX48" s="84">
        <f>COUNTIF($K48:$AN48,"i")</f>
        <v>0</v>
      </c>
      <c r="AY48" s="84">
        <f>COUNTIF($K48:$AN48,"j")</f>
        <v>0</v>
      </c>
      <c r="AZ48" s="84">
        <f>COUNTIF($K48:$AN48,"k")</f>
        <v>0</v>
      </c>
      <c r="BA48" s="84">
        <f>COUNTIF($K48:$AN48,"l")</f>
        <v>0</v>
      </c>
      <c r="BB48" s="84">
        <f>COUNTIF($K48:$AN48,"m")</f>
        <v>0</v>
      </c>
      <c r="BC48" s="84">
        <f>COUNTIF($K48:$AN48,"n")</f>
        <v>0</v>
      </c>
      <c r="BD48" s="84">
        <f>COUNTIF($K48:$AN48,"o")</f>
        <v>0</v>
      </c>
      <c r="BE48" s="84" t="str">
        <f t="shared" si="10"/>
        <v>0</v>
      </c>
      <c r="BF48" s="84" t="str">
        <f t="shared" si="11"/>
        <v>0</v>
      </c>
      <c r="BG48" s="84" t="str">
        <f t="shared" si="12"/>
        <v>0</v>
      </c>
      <c r="BH48" s="84" t="str">
        <f t="shared" si="13"/>
        <v>0</v>
      </c>
      <c r="BI48" s="84" t="str">
        <f t="shared" si="14"/>
        <v>0</v>
      </c>
      <c r="BJ48" s="84" t="str">
        <f t="shared" si="15"/>
        <v>0</v>
      </c>
      <c r="BK48" s="84" t="str">
        <f t="shared" si="16"/>
        <v>0</v>
      </c>
      <c r="BL48" s="84" t="str">
        <f t="shared" si="17"/>
        <v>0</v>
      </c>
      <c r="BM48" s="84" t="str">
        <f t="shared" si="18"/>
        <v>0</v>
      </c>
      <c r="BN48" s="84" t="str">
        <f t="shared" si="19"/>
        <v>0</v>
      </c>
      <c r="BO48" s="84" t="str">
        <f t="shared" si="20"/>
        <v>0</v>
      </c>
      <c r="BP48" s="84" t="str">
        <f t="shared" si="21"/>
        <v>0</v>
      </c>
      <c r="BQ48" s="84" t="str">
        <f t="shared" si="22"/>
        <v>0</v>
      </c>
      <c r="BR48" s="84" t="str">
        <f t="shared" si="23"/>
        <v>0</v>
      </c>
      <c r="BS48" s="84" t="str">
        <f t="shared" si="24"/>
        <v>0</v>
      </c>
      <c r="BV48" s="129"/>
    </row>
    <row r="49" spans="1:74" ht="38.25" thickBot="1" x14ac:dyDescent="0.35">
      <c r="A49" s="29"/>
      <c r="B49" s="141" t="s">
        <v>65</v>
      </c>
      <c r="C49" s="128">
        <v>0.45833333333333331</v>
      </c>
      <c r="D49" s="163" t="s">
        <v>351</v>
      </c>
      <c r="E49" s="163" t="s">
        <v>350</v>
      </c>
      <c r="F49" s="142"/>
      <c r="G49" s="142"/>
      <c r="H49" s="165"/>
      <c r="I49" s="166"/>
      <c r="J49" s="167"/>
      <c r="K49" s="168"/>
      <c r="L49" s="169"/>
      <c r="M49" s="169"/>
      <c r="N49" s="168"/>
      <c r="O49" s="168"/>
      <c r="P49" s="168"/>
      <c r="Q49" s="168"/>
      <c r="R49" s="168"/>
      <c r="S49" s="169"/>
      <c r="T49" s="169"/>
      <c r="U49" s="168"/>
      <c r="V49" s="168"/>
      <c r="W49" s="168"/>
      <c r="X49" s="168"/>
      <c r="Y49" s="168"/>
      <c r="Z49" s="169"/>
      <c r="AA49" s="169"/>
      <c r="AB49" s="168"/>
      <c r="AC49" s="168"/>
      <c r="AD49" s="168"/>
      <c r="AE49" s="168"/>
      <c r="AF49" s="168"/>
      <c r="AG49" s="169"/>
      <c r="AH49" s="169"/>
      <c r="AI49" s="168"/>
      <c r="AJ49" s="168"/>
      <c r="AK49" s="168"/>
      <c r="AL49" s="168"/>
      <c r="AM49" s="168"/>
      <c r="AN49" s="169"/>
      <c r="AO49" s="82"/>
      <c r="AP49" s="84">
        <f>COUNTIF($K49:$AN49,"a")</f>
        <v>0</v>
      </c>
      <c r="AQ49" s="84">
        <f>COUNTIF($K49:$AN49,"b")</f>
        <v>0</v>
      </c>
      <c r="AR49" s="84">
        <f>COUNTIF($K49:$AN49,"c")</f>
        <v>0</v>
      </c>
      <c r="AS49" s="84">
        <f>COUNTIF($K49:$AN49,"d")</f>
        <v>0</v>
      </c>
      <c r="AT49" s="84">
        <f>COUNTIF($K49:$AN49,"e")</f>
        <v>0</v>
      </c>
      <c r="AU49" s="84">
        <f>COUNTIF($K49:$AN49,"f")</f>
        <v>0</v>
      </c>
      <c r="AV49" s="84">
        <f>COUNTIF($K49:$AN49,"g")</f>
        <v>0</v>
      </c>
      <c r="AW49" s="84">
        <f>COUNTIF($K49:$AN49,"h")</f>
        <v>0</v>
      </c>
      <c r="AX49" s="84">
        <f>COUNTIF($K49:$AN49,"i")</f>
        <v>0</v>
      </c>
      <c r="AY49" s="84">
        <f>COUNTIF($K49:$AN49,"j")</f>
        <v>0</v>
      </c>
      <c r="AZ49" s="84">
        <f>COUNTIF($K49:$AN49,"k")</f>
        <v>0</v>
      </c>
      <c r="BA49" s="84">
        <f>COUNTIF($K49:$AN49,"l")</f>
        <v>0</v>
      </c>
      <c r="BB49" s="84">
        <f>COUNTIF($K49:$AN49,"m")</f>
        <v>0</v>
      </c>
      <c r="BC49" s="84">
        <f>COUNTIF($K49:$AN49,"n")</f>
        <v>0</v>
      </c>
      <c r="BD49" s="84">
        <f>COUNTIF($K49:$AN49,"o")</f>
        <v>0</v>
      </c>
      <c r="BE49" s="84" t="str">
        <f t="shared" si="10"/>
        <v>0</v>
      </c>
      <c r="BF49" s="84" t="str">
        <f t="shared" si="11"/>
        <v>0</v>
      </c>
      <c r="BG49" s="84" t="str">
        <f t="shared" si="12"/>
        <v>0</v>
      </c>
      <c r="BH49" s="84" t="str">
        <f t="shared" si="13"/>
        <v>0</v>
      </c>
      <c r="BI49" s="84" t="str">
        <f t="shared" si="14"/>
        <v>0</v>
      </c>
      <c r="BJ49" s="84" t="str">
        <f t="shared" si="15"/>
        <v>0</v>
      </c>
      <c r="BK49" s="84" t="str">
        <f t="shared" si="16"/>
        <v>0</v>
      </c>
      <c r="BL49" s="84" t="str">
        <f t="shared" si="17"/>
        <v>0</v>
      </c>
      <c r="BM49" s="84" t="str">
        <f t="shared" si="18"/>
        <v>0</v>
      </c>
      <c r="BN49" s="84" t="str">
        <f t="shared" si="19"/>
        <v>0</v>
      </c>
      <c r="BO49" s="84" t="str">
        <f t="shared" si="20"/>
        <v>0</v>
      </c>
      <c r="BP49" s="84" t="str">
        <f t="shared" si="21"/>
        <v>0</v>
      </c>
      <c r="BQ49" s="84" t="str">
        <f t="shared" si="22"/>
        <v>0</v>
      </c>
      <c r="BR49" s="84" t="str">
        <f t="shared" si="23"/>
        <v>0</v>
      </c>
      <c r="BS49" s="84" t="str">
        <f t="shared" si="24"/>
        <v>0</v>
      </c>
      <c r="BV49" s="129"/>
    </row>
    <row r="50" spans="1:74" ht="21" customHeight="1" thickBot="1" x14ac:dyDescent="0.35">
      <c r="A50" s="29"/>
      <c r="B50" s="143" t="s">
        <v>66</v>
      </c>
      <c r="C50" s="144">
        <v>0.47847222222222219</v>
      </c>
      <c r="D50" s="144" t="s">
        <v>240</v>
      </c>
      <c r="E50" s="144" t="s">
        <v>254</v>
      </c>
      <c r="F50" s="145">
        <v>152</v>
      </c>
      <c r="G50" s="147">
        <f>$F50*'Campaign Total'!$F$46</f>
        <v>144.4</v>
      </c>
      <c r="H50" s="165">
        <f t="shared" si="25"/>
        <v>0</v>
      </c>
      <c r="I50" s="166">
        <f t="shared" si="26"/>
        <v>0</v>
      </c>
      <c r="J50" s="167"/>
      <c r="K50" s="168"/>
      <c r="L50" s="172"/>
      <c r="M50" s="172"/>
      <c r="N50" s="168"/>
      <c r="O50" s="168"/>
      <c r="P50" s="168"/>
      <c r="Q50" s="168"/>
      <c r="R50" s="168"/>
      <c r="S50" s="172"/>
      <c r="T50" s="172"/>
      <c r="U50" s="168"/>
      <c r="V50" s="168"/>
      <c r="W50" s="168"/>
      <c r="X50" s="168"/>
      <c r="Y50" s="168"/>
      <c r="Z50" s="172"/>
      <c r="AA50" s="172"/>
      <c r="AB50" s="168"/>
      <c r="AC50" s="168"/>
      <c r="AD50" s="168"/>
      <c r="AE50" s="168"/>
      <c r="AF50" s="168"/>
      <c r="AG50" s="172"/>
      <c r="AH50" s="172"/>
      <c r="AI50" s="168"/>
      <c r="AJ50" s="168"/>
      <c r="AK50" s="168"/>
      <c r="AL50" s="168"/>
      <c r="AM50" s="168"/>
      <c r="AN50" s="172"/>
      <c r="AO50" s="82"/>
      <c r="AP50" s="84">
        <f>COUNTIF($K50:$AN50,"a")</f>
        <v>0</v>
      </c>
      <c r="AQ50" s="84">
        <f>COUNTIF($K50:$AN50,"b")</f>
        <v>0</v>
      </c>
      <c r="AR50" s="84">
        <f>COUNTIF($K50:$AN50,"c")</f>
        <v>0</v>
      </c>
      <c r="AS50" s="84">
        <f>COUNTIF($K50:$AN50,"d")</f>
        <v>0</v>
      </c>
      <c r="AT50" s="84">
        <f>COUNTIF($K50:$AN50,"e")</f>
        <v>0</v>
      </c>
      <c r="AU50" s="84">
        <f>COUNTIF($K50:$AN50,"f")</f>
        <v>0</v>
      </c>
      <c r="AV50" s="84">
        <f>COUNTIF($K50:$AN50,"g")</f>
        <v>0</v>
      </c>
      <c r="AW50" s="84">
        <f>COUNTIF($K50:$AN50,"h")</f>
        <v>0</v>
      </c>
      <c r="AX50" s="84">
        <f>COUNTIF($K50:$AN50,"i")</f>
        <v>0</v>
      </c>
      <c r="AY50" s="84">
        <f>COUNTIF($K50:$AN50,"j")</f>
        <v>0</v>
      </c>
      <c r="AZ50" s="84">
        <f>COUNTIF($K50:$AN50,"k")</f>
        <v>0</v>
      </c>
      <c r="BA50" s="84">
        <f>COUNTIF($K50:$AN50,"l")</f>
        <v>0</v>
      </c>
      <c r="BB50" s="84">
        <f>COUNTIF($K50:$AN50,"m")</f>
        <v>0</v>
      </c>
      <c r="BC50" s="84">
        <f>COUNTIF($K50:$AN50,"n")</f>
        <v>0</v>
      </c>
      <c r="BD50" s="84">
        <f>COUNTIF($K50:$AN50,"o")</f>
        <v>0</v>
      </c>
      <c r="BE50" s="84" t="str">
        <f t="shared" si="10"/>
        <v>0</v>
      </c>
      <c r="BF50" s="84" t="str">
        <f t="shared" si="11"/>
        <v>0</v>
      </c>
      <c r="BG50" s="84" t="str">
        <f t="shared" si="12"/>
        <v>0</v>
      </c>
      <c r="BH50" s="84" t="str">
        <f t="shared" si="13"/>
        <v>0</v>
      </c>
      <c r="BI50" s="84" t="str">
        <f t="shared" si="14"/>
        <v>0</v>
      </c>
      <c r="BJ50" s="84" t="str">
        <f t="shared" si="15"/>
        <v>0</v>
      </c>
      <c r="BK50" s="84" t="str">
        <f t="shared" si="16"/>
        <v>0</v>
      </c>
      <c r="BL50" s="84" t="str">
        <f t="shared" si="17"/>
        <v>0</v>
      </c>
      <c r="BM50" s="84" t="str">
        <f t="shared" si="18"/>
        <v>0</v>
      </c>
      <c r="BN50" s="84" t="str">
        <f t="shared" si="19"/>
        <v>0</v>
      </c>
      <c r="BO50" s="84" t="str">
        <f t="shared" si="20"/>
        <v>0</v>
      </c>
      <c r="BP50" s="84" t="str">
        <f t="shared" si="21"/>
        <v>0</v>
      </c>
      <c r="BQ50" s="84" t="str">
        <f t="shared" si="22"/>
        <v>0</v>
      </c>
      <c r="BR50" s="84" t="str">
        <f t="shared" si="23"/>
        <v>0</v>
      </c>
      <c r="BS50" s="84" t="str">
        <f t="shared" si="24"/>
        <v>0</v>
      </c>
      <c r="BV50" s="129"/>
    </row>
    <row r="51" spans="1:74" ht="21" customHeight="1" thickBot="1" x14ac:dyDescent="0.35">
      <c r="A51" s="29"/>
      <c r="B51" s="141" t="s">
        <v>65</v>
      </c>
      <c r="C51" s="128">
        <v>0.47916666666666669</v>
      </c>
      <c r="D51" s="211" t="s">
        <v>312</v>
      </c>
      <c r="E51" s="212"/>
      <c r="F51" s="142"/>
      <c r="G51" s="142"/>
      <c r="H51" s="165"/>
      <c r="I51" s="166"/>
      <c r="J51" s="167"/>
      <c r="K51" s="168"/>
      <c r="L51" s="169"/>
      <c r="M51" s="169"/>
      <c r="N51" s="168"/>
      <c r="O51" s="168"/>
      <c r="P51" s="168"/>
      <c r="Q51" s="168"/>
      <c r="R51" s="168"/>
      <c r="S51" s="169"/>
      <c r="T51" s="169"/>
      <c r="U51" s="168"/>
      <c r="V51" s="168"/>
      <c r="W51" s="168"/>
      <c r="X51" s="168"/>
      <c r="Y51" s="168"/>
      <c r="Z51" s="169"/>
      <c r="AA51" s="169"/>
      <c r="AB51" s="168"/>
      <c r="AC51" s="168"/>
      <c r="AD51" s="168"/>
      <c r="AE51" s="168"/>
      <c r="AF51" s="168"/>
      <c r="AG51" s="169"/>
      <c r="AH51" s="169"/>
      <c r="AI51" s="168"/>
      <c r="AJ51" s="168"/>
      <c r="AK51" s="168"/>
      <c r="AL51" s="168"/>
      <c r="AM51" s="168"/>
      <c r="AN51" s="169"/>
      <c r="AO51" s="82"/>
      <c r="AP51" s="84">
        <f>COUNTIF($K51:$AN51,"a")</f>
        <v>0</v>
      </c>
      <c r="AQ51" s="84">
        <f>COUNTIF($K51:$AN51,"b")</f>
        <v>0</v>
      </c>
      <c r="AR51" s="84">
        <f>COUNTIF($K51:$AN51,"c")</f>
        <v>0</v>
      </c>
      <c r="AS51" s="84">
        <f>COUNTIF($K51:$AN51,"d")</f>
        <v>0</v>
      </c>
      <c r="AT51" s="84">
        <f>COUNTIF($K51:$AN51,"e")</f>
        <v>0</v>
      </c>
      <c r="AU51" s="84">
        <f>COUNTIF($K51:$AN51,"f")</f>
        <v>0</v>
      </c>
      <c r="AV51" s="84">
        <f>COUNTIF($K51:$AN51,"g")</f>
        <v>0</v>
      </c>
      <c r="AW51" s="84">
        <f>COUNTIF($K51:$AN51,"h")</f>
        <v>0</v>
      </c>
      <c r="AX51" s="84">
        <f>COUNTIF($K51:$AN51,"i")</f>
        <v>0</v>
      </c>
      <c r="AY51" s="84">
        <f>COUNTIF($K51:$AN51,"j")</f>
        <v>0</v>
      </c>
      <c r="AZ51" s="84">
        <f>COUNTIF($K51:$AN51,"k")</f>
        <v>0</v>
      </c>
      <c r="BA51" s="84">
        <f>COUNTIF($K51:$AN51,"l")</f>
        <v>0</v>
      </c>
      <c r="BB51" s="84">
        <f>COUNTIF($K51:$AN51,"m")</f>
        <v>0</v>
      </c>
      <c r="BC51" s="84">
        <f>COUNTIF($K51:$AN51,"n")</f>
        <v>0</v>
      </c>
      <c r="BD51" s="84">
        <f>COUNTIF($K51:$AN51,"o")</f>
        <v>0</v>
      </c>
      <c r="BE51" s="84" t="str">
        <f t="shared" si="10"/>
        <v>0</v>
      </c>
      <c r="BF51" s="84" t="str">
        <f t="shared" si="11"/>
        <v>0</v>
      </c>
      <c r="BG51" s="84" t="str">
        <f t="shared" si="12"/>
        <v>0</v>
      </c>
      <c r="BH51" s="84" t="str">
        <f t="shared" si="13"/>
        <v>0</v>
      </c>
      <c r="BI51" s="84" t="str">
        <f t="shared" si="14"/>
        <v>0</v>
      </c>
      <c r="BJ51" s="84" t="str">
        <f t="shared" si="15"/>
        <v>0</v>
      </c>
      <c r="BK51" s="84" t="str">
        <f t="shared" si="16"/>
        <v>0</v>
      </c>
      <c r="BL51" s="84" t="str">
        <f t="shared" si="17"/>
        <v>0</v>
      </c>
      <c r="BM51" s="84" t="str">
        <f t="shared" si="18"/>
        <v>0</v>
      </c>
      <c r="BN51" s="84" t="str">
        <f t="shared" si="19"/>
        <v>0</v>
      </c>
      <c r="BO51" s="84" t="str">
        <f t="shared" si="20"/>
        <v>0</v>
      </c>
      <c r="BP51" s="84" t="str">
        <f t="shared" si="21"/>
        <v>0</v>
      </c>
      <c r="BQ51" s="84" t="str">
        <f t="shared" si="22"/>
        <v>0</v>
      </c>
      <c r="BR51" s="84" t="str">
        <f t="shared" si="23"/>
        <v>0</v>
      </c>
      <c r="BS51" s="84" t="str">
        <f t="shared" si="24"/>
        <v>0</v>
      </c>
      <c r="BV51" s="129"/>
    </row>
    <row r="52" spans="1:74" ht="21" customHeight="1" thickBot="1" x14ac:dyDescent="0.35">
      <c r="A52" s="29"/>
      <c r="B52" s="143" t="s">
        <v>66</v>
      </c>
      <c r="C52" s="144">
        <v>0.52013888888888882</v>
      </c>
      <c r="D52" s="144" t="s">
        <v>241</v>
      </c>
      <c r="E52" s="144" t="s">
        <v>255</v>
      </c>
      <c r="F52" s="145">
        <v>187</v>
      </c>
      <c r="G52" s="147">
        <f>$F52*'Campaign Total'!$F$46</f>
        <v>177.65</v>
      </c>
      <c r="H52" s="165">
        <f t="shared" ref="H52" si="46">SUM(AP52:BD52)</f>
        <v>0</v>
      </c>
      <c r="I52" s="166">
        <f t="shared" ref="I52" si="47">SUM(BE52:BS52)</f>
        <v>0</v>
      </c>
      <c r="J52" s="167"/>
      <c r="K52" s="168"/>
      <c r="L52" s="172"/>
      <c r="M52" s="172"/>
      <c r="N52" s="168"/>
      <c r="O52" s="168"/>
      <c r="P52" s="168"/>
      <c r="Q52" s="168"/>
      <c r="R52" s="168"/>
      <c r="S52" s="172"/>
      <c r="T52" s="172"/>
      <c r="U52" s="168"/>
      <c r="V52" s="168"/>
      <c r="W52" s="168"/>
      <c r="X52" s="168"/>
      <c r="Y52" s="168"/>
      <c r="Z52" s="172"/>
      <c r="AA52" s="172"/>
      <c r="AB52" s="168"/>
      <c r="AC52" s="168"/>
      <c r="AD52" s="168"/>
      <c r="AE52" s="168"/>
      <c r="AF52" s="168"/>
      <c r="AG52" s="172"/>
      <c r="AH52" s="172"/>
      <c r="AI52" s="168"/>
      <c r="AJ52" s="168"/>
      <c r="AK52" s="168"/>
      <c r="AL52" s="168"/>
      <c r="AM52" s="168"/>
      <c r="AN52" s="172"/>
      <c r="AO52" s="82"/>
      <c r="AP52" s="84">
        <f>COUNTIF($K52:$AN52,"a")</f>
        <v>0</v>
      </c>
      <c r="AQ52" s="84">
        <f>COUNTIF($K52:$AN52,"b")</f>
        <v>0</v>
      </c>
      <c r="AR52" s="84">
        <f>COUNTIF($K52:$AN52,"c")</f>
        <v>0</v>
      </c>
      <c r="AS52" s="84">
        <f>COUNTIF($K52:$AN52,"d")</f>
        <v>0</v>
      </c>
      <c r="AT52" s="84">
        <f>COUNTIF($K52:$AN52,"e")</f>
        <v>0</v>
      </c>
      <c r="AU52" s="84">
        <f>COUNTIF($K52:$AN52,"f")</f>
        <v>0</v>
      </c>
      <c r="AV52" s="84">
        <f>COUNTIF($K52:$AN52,"g")</f>
        <v>0</v>
      </c>
      <c r="AW52" s="84">
        <f>COUNTIF($K52:$AN52,"h")</f>
        <v>0</v>
      </c>
      <c r="AX52" s="84">
        <f>COUNTIF($K52:$AN52,"i")</f>
        <v>0</v>
      </c>
      <c r="AY52" s="84">
        <f>COUNTIF($K52:$AN52,"j")</f>
        <v>0</v>
      </c>
      <c r="AZ52" s="84">
        <f>COUNTIF($K52:$AN52,"k")</f>
        <v>0</v>
      </c>
      <c r="BA52" s="84">
        <f>COUNTIF($K52:$AN52,"l")</f>
        <v>0</v>
      </c>
      <c r="BB52" s="84">
        <f>COUNTIF($K52:$AN52,"m")</f>
        <v>0</v>
      </c>
      <c r="BC52" s="84">
        <f>COUNTIF($K52:$AN52,"n")</f>
        <v>0</v>
      </c>
      <c r="BD52" s="84">
        <f>COUNTIF($K52:$AN52,"o")</f>
        <v>0</v>
      </c>
      <c r="BE52" s="84" t="str">
        <f t="shared" si="10"/>
        <v>0</v>
      </c>
      <c r="BF52" s="84" t="str">
        <f t="shared" si="11"/>
        <v>0</v>
      </c>
      <c r="BG52" s="84" t="str">
        <f t="shared" si="12"/>
        <v>0</v>
      </c>
      <c r="BH52" s="84" t="str">
        <f t="shared" si="13"/>
        <v>0</v>
      </c>
      <c r="BI52" s="84" t="str">
        <f t="shared" si="14"/>
        <v>0</v>
      </c>
      <c r="BJ52" s="84" t="str">
        <f t="shared" si="15"/>
        <v>0</v>
      </c>
      <c r="BK52" s="84" t="str">
        <f t="shared" si="16"/>
        <v>0</v>
      </c>
      <c r="BL52" s="84" t="str">
        <f t="shared" si="17"/>
        <v>0</v>
      </c>
      <c r="BM52" s="84" t="str">
        <f t="shared" si="18"/>
        <v>0</v>
      </c>
      <c r="BN52" s="84" t="str">
        <f t="shared" si="19"/>
        <v>0</v>
      </c>
      <c r="BO52" s="84" t="str">
        <f t="shared" si="20"/>
        <v>0</v>
      </c>
      <c r="BP52" s="84" t="str">
        <f t="shared" si="21"/>
        <v>0</v>
      </c>
      <c r="BQ52" s="84" t="str">
        <f t="shared" si="22"/>
        <v>0</v>
      </c>
      <c r="BR52" s="84" t="str">
        <f t="shared" si="23"/>
        <v>0</v>
      </c>
      <c r="BS52" s="84" t="str">
        <f t="shared" si="24"/>
        <v>0</v>
      </c>
      <c r="BV52" s="129"/>
    </row>
    <row r="53" spans="1:74" ht="21" customHeight="1" thickBot="1" x14ac:dyDescent="0.35">
      <c r="A53" s="29"/>
      <c r="B53" s="141" t="s">
        <v>65</v>
      </c>
      <c r="C53" s="128">
        <v>0.52083333333333337</v>
      </c>
      <c r="D53" s="217" t="s">
        <v>304</v>
      </c>
      <c r="E53" s="218"/>
      <c r="F53" s="142"/>
      <c r="G53" s="142"/>
      <c r="H53" s="165"/>
      <c r="I53" s="166"/>
      <c r="J53" s="167"/>
      <c r="K53" s="168"/>
      <c r="L53" s="169"/>
      <c r="M53" s="169"/>
      <c r="N53" s="168"/>
      <c r="O53" s="168"/>
      <c r="P53" s="168"/>
      <c r="Q53" s="168"/>
      <c r="R53" s="168"/>
      <c r="S53" s="169"/>
      <c r="T53" s="169"/>
      <c r="U53" s="168"/>
      <c r="V53" s="168"/>
      <c r="W53" s="168"/>
      <c r="X53" s="168"/>
      <c r="Y53" s="168"/>
      <c r="Z53" s="169"/>
      <c r="AA53" s="169"/>
      <c r="AB53" s="168"/>
      <c r="AC53" s="168"/>
      <c r="AD53" s="168"/>
      <c r="AE53" s="168"/>
      <c r="AF53" s="168"/>
      <c r="AG53" s="169"/>
      <c r="AH53" s="169"/>
      <c r="AI53" s="168"/>
      <c r="AJ53" s="168"/>
      <c r="AK53" s="168"/>
      <c r="AL53" s="168"/>
      <c r="AM53" s="168"/>
      <c r="AN53" s="169"/>
      <c r="AO53" s="82"/>
      <c r="AP53" s="84">
        <f>COUNTIF($K53:$AN53,"a")</f>
        <v>0</v>
      </c>
      <c r="AQ53" s="84">
        <f>COUNTIF($K53:$AN53,"b")</f>
        <v>0</v>
      </c>
      <c r="AR53" s="84">
        <f>COUNTIF($K53:$AN53,"c")</f>
        <v>0</v>
      </c>
      <c r="AS53" s="84">
        <f>COUNTIF($K53:$AN53,"d")</f>
        <v>0</v>
      </c>
      <c r="AT53" s="84">
        <f>COUNTIF($K53:$AN53,"e")</f>
        <v>0</v>
      </c>
      <c r="AU53" s="84">
        <f>COUNTIF($K53:$AN53,"f")</f>
        <v>0</v>
      </c>
      <c r="AV53" s="84">
        <f>COUNTIF($K53:$AN53,"g")</f>
        <v>0</v>
      </c>
      <c r="AW53" s="84">
        <f>COUNTIF($K53:$AN53,"h")</f>
        <v>0</v>
      </c>
      <c r="AX53" s="84">
        <f>COUNTIF($K53:$AN53,"i")</f>
        <v>0</v>
      </c>
      <c r="AY53" s="84">
        <f>COUNTIF($K53:$AN53,"j")</f>
        <v>0</v>
      </c>
      <c r="AZ53" s="84">
        <f>COUNTIF($K53:$AN53,"k")</f>
        <v>0</v>
      </c>
      <c r="BA53" s="84">
        <f>COUNTIF($K53:$AN53,"l")</f>
        <v>0</v>
      </c>
      <c r="BB53" s="84">
        <f>COUNTIF($K53:$AN53,"m")</f>
        <v>0</v>
      </c>
      <c r="BC53" s="84">
        <f>COUNTIF($K53:$AN53,"n")</f>
        <v>0</v>
      </c>
      <c r="BD53" s="84">
        <f>COUNTIF($K53:$AN53,"o")</f>
        <v>0</v>
      </c>
      <c r="BE53" s="84" t="str">
        <f t="shared" ref="BE53" si="48">IF(AP53&gt;0,($G53*AP53*$F$14),"0")</f>
        <v>0</v>
      </c>
      <c r="BF53" s="84" t="str">
        <f t="shared" ref="BF53" si="49">IF(AQ53&gt;0,($G53*AQ53*$F$15),"0")</f>
        <v>0</v>
      </c>
      <c r="BG53" s="84" t="str">
        <f t="shared" ref="BG53" si="50">IF(AR53&gt;0,($G53*AR53*$F$16),"0")</f>
        <v>0</v>
      </c>
      <c r="BH53" s="84" t="str">
        <f t="shared" ref="BH53" si="51">IF(AS53&gt;0,($G53*AS53*$F$17),"0")</f>
        <v>0</v>
      </c>
      <c r="BI53" s="84" t="str">
        <f t="shared" ref="BI53" si="52">IF(AT53&gt;0,($G53*AT53*$F$18),"0")</f>
        <v>0</v>
      </c>
      <c r="BJ53" s="84" t="str">
        <f t="shared" ref="BJ53" si="53">IF(AU53&gt;0,($G53*AU53*$F$19),"0")</f>
        <v>0</v>
      </c>
      <c r="BK53" s="84" t="str">
        <f t="shared" ref="BK53" si="54">IF(AV53&gt;0,($G53*AV53*$F$20),"0")</f>
        <v>0</v>
      </c>
      <c r="BL53" s="84" t="str">
        <f t="shared" ref="BL53" si="55">IF(AW53&gt;0,($G53*AW53*$F$21),"0")</f>
        <v>0</v>
      </c>
      <c r="BM53" s="84" t="str">
        <f t="shared" ref="BM53" si="56">IF(AX53&gt;0,($G53*AX53*$F$22),"0")</f>
        <v>0</v>
      </c>
      <c r="BN53" s="84" t="str">
        <f t="shared" ref="BN53" si="57">IF(AY53&gt;0,($G53*AY53*$F$23),"0")</f>
        <v>0</v>
      </c>
      <c r="BO53" s="84" t="str">
        <f t="shared" ref="BO53" si="58">IF(AZ53&gt;0,($G53*AZ53*$F$24),"0")</f>
        <v>0</v>
      </c>
      <c r="BP53" s="84" t="str">
        <f t="shared" ref="BP53" si="59">IF(BA53&gt;0,($G53*BA53*$F$25),"0")</f>
        <v>0</v>
      </c>
      <c r="BQ53" s="84" t="str">
        <f t="shared" ref="BQ53" si="60">IF(BB53&gt;0,($G53*BB53*$F$26),"0")</f>
        <v>0</v>
      </c>
      <c r="BR53" s="84" t="str">
        <f t="shared" ref="BR53" si="61">IF(BC53&gt;0,($G53*BC53*$F$27),"0")</f>
        <v>0</v>
      </c>
      <c r="BS53" s="84" t="str">
        <f t="shared" ref="BS53" si="62">IF(BD53&gt;0,($G53*BD53*$F$28),"0")</f>
        <v>0</v>
      </c>
      <c r="BV53" s="129"/>
    </row>
    <row r="54" spans="1:74" ht="21" customHeight="1" thickBot="1" x14ac:dyDescent="0.35">
      <c r="A54" s="29"/>
      <c r="B54" s="143" t="s">
        <v>66</v>
      </c>
      <c r="C54" s="144">
        <v>0.54097222222222219</v>
      </c>
      <c r="D54" s="144" t="s">
        <v>313</v>
      </c>
      <c r="E54" s="144" t="s">
        <v>326</v>
      </c>
      <c r="F54" s="145">
        <v>325</v>
      </c>
      <c r="G54" s="147">
        <f>$F54*'Campaign Total'!$F$46</f>
        <v>308.75</v>
      </c>
      <c r="H54" s="165">
        <f t="shared" ref="H54" si="63">SUM(AP54:BD54)</f>
        <v>0</v>
      </c>
      <c r="I54" s="166">
        <f t="shared" ref="I54" si="64">SUM(BE54:BS54)</f>
        <v>0</v>
      </c>
      <c r="J54" s="167"/>
      <c r="K54" s="168"/>
      <c r="L54" s="172"/>
      <c r="M54" s="172"/>
      <c r="N54" s="168"/>
      <c r="O54" s="168"/>
      <c r="P54" s="168"/>
      <c r="Q54" s="168"/>
      <c r="R54" s="168"/>
      <c r="S54" s="172"/>
      <c r="T54" s="172"/>
      <c r="U54" s="168"/>
      <c r="V54" s="168"/>
      <c r="W54" s="168"/>
      <c r="X54" s="168"/>
      <c r="Y54" s="168"/>
      <c r="Z54" s="172"/>
      <c r="AA54" s="172"/>
      <c r="AB54" s="168"/>
      <c r="AC54" s="168"/>
      <c r="AD54" s="168"/>
      <c r="AE54" s="168"/>
      <c r="AF54" s="168"/>
      <c r="AG54" s="172"/>
      <c r="AH54" s="172"/>
      <c r="AI54" s="168"/>
      <c r="AJ54" s="168"/>
      <c r="AK54" s="168"/>
      <c r="AL54" s="168"/>
      <c r="AM54" s="168"/>
      <c r="AN54" s="172"/>
      <c r="AO54" s="82"/>
      <c r="AP54" s="84">
        <f>COUNTIF($K54:$AN54,"a")</f>
        <v>0</v>
      </c>
      <c r="AQ54" s="84">
        <f>COUNTIF($K54:$AN54,"b")</f>
        <v>0</v>
      </c>
      <c r="AR54" s="84">
        <f>COUNTIF($K54:$AN54,"c")</f>
        <v>0</v>
      </c>
      <c r="AS54" s="84">
        <f>COUNTIF($K54:$AN54,"d")</f>
        <v>0</v>
      </c>
      <c r="AT54" s="84">
        <f>COUNTIF($K54:$AN54,"e")</f>
        <v>0</v>
      </c>
      <c r="AU54" s="84">
        <f>COUNTIF($K54:$AN54,"f")</f>
        <v>0</v>
      </c>
      <c r="AV54" s="84">
        <f>COUNTIF($K54:$AN54,"g")</f>
        <v>0</v>
      </c>
      <c r="AW54" s="84">
        <f>COUNTIF($K54:$AN54,"h")</f>
        <v>0</v>
      </c>
      <c r="AX54" s="84">
        <f>COUNTIF($K54:$AN54,"i")</f>
        <v>0</v>
      </c>
      <c r="AY54" s="84">
        <f>COUNTIF($K54:$AN54,"j")</f>
        <v>0</v>
      </c>
      <c r="AZ54" s="84">
        <f>COUNTIF($K54:$AN54,"k")</f>
        <v>0</v>
      </c>
      <c r="BA54" s="84">
        <f>COUNTIF($K54:$AN54,"l")</f>
        <v>0</v>
      </c>
      <c r="BB54" s="84">
        <f>COUNTIF($K54:$AN54,"m")</f>
        <v>0</v>
      </c>
      <c r="BC54" s="84">
        <f>COUNTIF($K54:$AN54,"n")</f>
        <v>0</v>
      </c>
      <c r="BD54" s="84">
        <f>COUNTIF($K54:$AN54,"o")</f>
        <v>0</v>
      </c>
      <c r="BE54" s="84" t="str">
        <f t="shared" ref="BE54" si="65">IF(AP54&gt;0,($G54*AP54*$F$14),"0")</f>
        <v>0</v>
      </c>
      <c r="BF54" s="84" t="str">
        <f t="shared" ref="BF54" si="66">IF(AQ54&gt;0,($G54*AQ54*$F$15),"0")</f>
        <v>0</v>
      </c>
      <c r="BG54" s="84" t="str">
        <f t="shared" ref="BG54" si="67">IF(AR54&gt;0,($G54*AR54*$F$16),"0")</f>
        <v>0</v>
      </c>
      <c r="BH54" s="84" t="str">
        <f t="shared" ref="BH54" si="68">IF(AS54&gt;0,($G54*AS54*$F$17),"0")</f>
        <v>0</v>
      </c>
      <c r="BI54" s="84" t="str">
        <f t="shared" ref="BI54" si="69">IF(AT54&gt;0,($G54*AT54*$F$18),"0")</f>
        <v>0</v>
      </c>
      <c r="BJ54" s="84" t="str">
        <f t="shared" ref="BJ54" si="70">IF(AU54&gt;0,($G54*AU54*$F$19),"0")</f>
        <v>0</v>
      </c>
      <c r="BK54" s="84" t="str">
        <f t="shared" ref="BK54" si="71">IF(AV54&gt;0,($G54*AV54*$F$20),"0")</f>
        <v>0</v>
      </c>
      <c r="BL54" s="84" t="str">
        <f t="shared" ref="BL54" si="72">IF(AW54&gt;0,($G54*AW54*$F$21),"0")</f>
        <v>0</v>
      </c>
      <c r="BM54" s="84" t="str">
        <f t="shared" ref="BM54" si="73">IF(AX54&gt;0,($G54*AX54*$F$22),"0")</f>
        <v>0</v>
      </c>
      <c r="BN54" s="84" t="str">
        <f t="shared" ref="BN54" si="74">IF(AY54&gt;0,($G54*AY54*$F$23),"0")</f>
        <v>0</v>
      </c>
      <c r="BO54" s="84" t="str">
        <f t="shared" ref="BO54" si="75">IF(AZ54&gt;0,($G54*AZ54*$F$24),"0")</f>
        <v>0</v>
      </c>
      <c r="BP54" s="84" t="str">
        <f t="shared" ref="BP54" si="76">IF(BA54&gt;0,($G54*BA54*$F$25),"0")</f>
        <v>0</v>
      </c>
      <c r="BQ54" s="84" t="str">
        <f t="shared" ref="BQ54" si="77">IF(BB54&gt;0,($G54*BB54*$F$26),"0")</f>
        <v>0</v>
      </c>
      <c r="BR54" s="84" t="str">
        <f t="shared" ref="BR54" si="78">IF(BC54&gt;0,($G54*BC54*$F$27),"0")</f>
        <v>0</v>
      </c>
      <c r="BS54" s="84" t="str">
        <f t="shared" ref="BS54" si="79">IF(BD54&gt;0,($G54*BD54*$F$28),"0")</f>
        <v>0</v>
      </c>
      <c r="BV54" s="129"/>
    </row>
    <row r="55" spans="1:74" ht="19.5" thickBot="1" x14ac:dyDescent="0.35">
      <c r="A55" s="28"/>
      <c r="B55" s="141" t="s">
        <v>65</v>
      </c>
      <c r="C55" s="148">
        <v>0.54166666666666663</v>
      </c>
      <c r="D55" s="217" t="s">
        <v>325</v>
      </c>
      <c r="E55" s="218"/>
      <c r="F55" s="142"/>
      <c r="G55" s="142"/>
      <c r="H55" s="165"/>
      <c r="I55" s="166"/>
      <c r="J55" s="167"/>
      <c r="K55" s="168"/>
      <c r="L55" s="169"/>
      <c r="M55" s="169"/>
      <c r="N55" s="168"/>
      <c r="O55" s="168"/>
      <c r="P55" s="168"/>
      <c r="Q55" s="168"/>
      <c r="R55" s="168"/>
      <c r="S55" s="169"/>
      <c r="T55" s="169"/>
      <c r="U55" s="168"/>
      <c r="V55" s="168"/>
      <c r="W55" s="168"/>
      <c r="X55" s="168"/>
      <c r="Y55" s="168"/>
      <c r="Z55" s="169"/>
      <c r="AA55" s="169"/>
      <c r="AB55" s="168"/>
      <c r="AC55" s="168"/>
      <c r="AD55" s="168"/>
      <c r="AE55" s="168"/>
      <c r="AF55" s="168"/>
      <c r="AG55" s="169"/>
      <c r="AH55" s="169"/>
      <c r="AI55" s="168"/>
      <c r="AJ55" s="168"/>
      <c r="AK55" s="168"/>
      <c r="AL55" s="168"/>
      <c r="AM55" s="168"/>
      <c r="AN55" s="169"/>
      <c r="AO55" s="82"/>
      <c r="AP55" s="84">
        <f>COUNTIF($K55:$AN55,"a")</f>
        <v>0</v>
      </c>
      <c r="AQ55" s="84">
        <f>COUNTIF($K55:$AN55,"b")</f>
        <v>0</v>
      </c>
      <c r="AR55" s="84">
        <f>COUNTIF($K55:$AN55,"c")</f>
        <v>0</v>
      </c>
      <c r="AS55" s="84">
        <f>COUNTIF($K55:$AN55,"d")</f>
        <v>0</v>
      </c>
      <c r="AT55" s="84">
        <f>COUNTIF($K55:$AN55,"e")</f>
        <v>0</v>
      </c>
      <c r="AU55" s="84">
        <f>COUNTIF($K55:$AN55,"f")</f>
        <v>0</v>
      </c>
      <c r="AV55" s="84">
        <f>COUNTIF($K55:$AN55,"g")</f>
        <v>0</v>
      </c>
      <c r="AW55" s="84">
        <f>COUNTIF($K55:$AN55,"h")</f>
        <v>0</v>
      </c>
      <c r="AX55" s="84">
        <f>COUNTIF($K55:$AN55,"i")</f>
        <v>0</v>
      </c>
      <c r="AY55" s="84">
        <f>COUNTIF($K55:$AN55,"j")</f>
        <v>0</v>
      </c>
      <c r="AZ55" s="84">
        <f>COUNTIF($K55:$AN55,"k")</f>
        <v>0</v>
      </c>
      <c r="BA55" s="84">
        <f>COUNTIF($K55:$AN55,"l")</f>
        <v>0</v>
      </c>
      <c r="BB55" s="84">
        <f>COUNTIF($K55:$AN55,"m")</f>
        <v>0</v>
      </c>
      <c r="BC55" s="84">
        <f>COUNTIF($K55:$AN55,"n")</f>
        <v>0</v>
      </c>
      <c r="BD55" s="84">
        <f>COUNTIF($K55:$AN55,"o")</f>
        <v>0</v>
      </c>
      <c r="BE55" s="84" t="str">
        <f t="shared" si="10"/>
        <v>0</v>
      </c>
      <c r="BF55" s="84" t="str">
        <f t="shared" si="11"/>
        <v>0</v>
      </c>
      <c r="BG55" s="84" t="str">
        <f t="shared" si="12"/>
        <v>0</v>
      </c>
      <c r="BH55" s="84" t="str">
        <f t="shared" si="13"/>
        <v>0</v>
      </c>
      <c r="BI55" s="84" t="str">
        <f t="shared" si="14"/>
        <v>0</v>
      </c>
      <c r="BJ55" s="84" t="str">
        <f t="shared" si="15"/>
        <v>0</v>
      </c>
      <c r="BK55" s="84" t="str">
        <f t="shared" si="16"/>
        <v>0</v>
      </c>
      <c r="BL55" s="84" t="str">
        <f t="shared" si="17"/>
        <v>0</v>
      </c>
      <c r="BM55" s="84" t="str">
        <f t="shared" si="18"/>
        <v>0</v>
      </c>
      <c r="BN55" s="84" t="str">
        <f t="shared" si="19"/>
        <v>0</v>
      </c>
      <c r="BO55" s="84" t="str">
        <f t="shared" si="20"/>
        <v>0</v>
      </c>
      <c r="BP55" s="84" t="str">
        <f t="shared" si="21"/>
        <v>0</v>
      </c>
      <c r="BQ55" s="84" t="str">
        <f t="shared" si="22"/>
        <v>0</v>
      </c>
      <c r="BR55" s="84" t="str">
        <f t="shared" si="23"/>
        <v>0</v>
      </c>
      <c r="BS55" s="84" t="str">
        <f t="shared" si="24"/>
        <v>0</v>
      </c>
      <c r="BV55" s="129"/>
    </row>
    <row r="56" spans="1:74" ht="38.25" thickBot="1" x14ac:dyDescent="0.35">
      <c r="A56" s="28"/>
      <c r="B56" s="141" t="s">
        <v>65</v>
      </c>
      <c r="C56" s="128">
        <v>0.5625</v>
      </c>
      <c r="D56" s="163" t="s">
        <v>332</v>
      </c>
      <c r="E56" s="164" t="s">
        <v>349</v>
      </c>
      <c r="F56" s="142"/>
      <c r="G56" s="142"/>
      <c r="H56" s="165"/>
      <c r="I56" s="166"/>
      <c r="J56" s="167"/>
      <c r="K56" s="168"/>
      <c r="L56" s="169"/>
      <c r="M56" s="169"/>
      <c r="N56" s="168"/>
      <c r="O56" s="168"/>
      <c r="P56" s="168"/>
      <c r="Q56" s="168"/>
      <c r="R56" s="168"/>
      <c r="S56" s="169"/>
      <c r="T56" s="169"/>
      <c r="U56" s="168"/>
      <c r="V56" s="168"/>
      <c r="W56" s="168"/>
      <c r="X56" s="168"/>
      <c r="Y56" s="168"/>
      <c r="Z56" s="169"/>
      <c r="AA56" s="169"/>
      <c r="AB56" s="168"/>
      <c r="AC56" s="168"/>
      <c r="AD56" s="168"/>
      <c r="AE56" s="168"/>
      <c r="AF56" s="168"/>
      <c r="AG56" s="169"/>
      <c r="AH56" s="169"/>
      <c r="AI56" s="168"/>
      <c r="AJ56" s="168"/>
      <c r="AK56" s="168"/>
      <c r="AL56" s="168"/>
      <c r="AM56" s="168"/>
      <c r="AN56" s="169"/>
      <c r="AO56" s="82"/>
      <c r="AP56" s="84">
        <f>COUNTIF($K56:$AN56,"a")</f>
        <v>0</v>
      </c>
      <c r="AQ56" s="84">
        <f>COUNTIF($K56:$AN56,"b")</f>
        <v>0</v>
      </c>
      <c r="AR56" s="84">
        <f>COUNTIF($K56:$AN56,"c")</f>
        <v>0</v>
      </c>
      <c r="AS56" s="84">
        <f>COUNTIF($K56:$AN56,"d")</f>
        <v>0</v>
      </c>
      <c r="AT56" s="84">
        <f>COUNTIF($K56:$AN56,"e")</f>
        <v>0</v>
      </c>
      <c r="AU56" s="84">
        <f>COUNTIF($K56:$AN56,"f")</f>
        <v>0</v>
      </c>
      <c r="AV56" s="84">
        <f>COUNTIF($K56:$AN56,"g")</f>
        <v>0</v>
      </c>
      <c r="AW56" s="84">
        <f>COUNTIF($K56:$AN56,"h")</f>
        <v>0</v>
      </c>
      <c r="AX56" s="84">
        <f>COUNTIF($K56:$AN56,"i")</f>
        <v>0</v>
      </c>
      <c r="AY56" s="84">
        <f>COUNTIF($K56:$AN56,"j")</f>
        <v>0</v>
      </c>
      <c r="AZ56" s="84">
        <f>COUNTIF($K56:$AN56,"k")</f>
        <v>0</v>
      </c>
      <c r="BA56" s="84">
        <f>COUNTIF($K56:$AN56,"l")</f>
        <v>0</v>
      </c>
      <c r="BB56" s="84">
        <f>COUNTIF($K56:$AN56,"m")</f>
        <v>0</v>
      </c>
      <c r="BC56" s="84">
        <f>COUNTIF($K56:$AN56,"n")</f>
        <v>0</v>
      </c>
      <c r="BD56" s="84">
        <f>COUNTIF($K56:$AN56,"o")</f>
        <v>0</v>
      </c>
      <c r="BE56" s="84" t="str">
        <f t="shared" si="10"/>
        <v>0</v>
      </c>
      <c r="BF56" s="84" t="str">
        <f t="shared" si="11"/>
        <v>0</v>
      </c>
      <c r="BG56" s="84" t="str">
        <f t="shared" si="12"/>
        <v>0</v>
      </c>
      <c r="BH56" s="84" t="str">
        <f t="shared" si="13"/>
        <v>0</v>
      </c>
      <c r="BI56" s="84" t="str">
        <f t="shared" si="14"/>
        <v>0</v>
      </c>
      <c r="BJ56" s="84" t="str">
        <f t="shared" si="15"/>
        <v>0</v>
      </c>
      <c r="BK56" s="84" t="str">
        <f t="shared" si="16"/>
        <v>0</v>
      </c>
      <c r="BL56" s="84" t="str">
        <f t="shared" si="17"/>
        <v>0</v>
      </c>
      <c r="BM56" s="84" t="str">
        <f t="shared" si="18"/>
        <v>0</v>
      </c>
      <c r="BN56" s="84" t="str">
        <f t="shared" si="19"/>
        <v>0</v>
      </c>
      <c r="BO56" s="84" t="str">
        <f t="shared" si="20"/>
        <v>0</v>
      </c>
      <c r="BP56" s="84" t="str">
        <f t="shared" si="21"/>
        <v>0</v>
      </c>
      <c r="BQ56" s="84" t="str">
        <f t="shared" si="22"/>
        <v>0</v>
      </c>
      <c r="BR56" s="84" t="str">
        <f t="shared" si="23"/>
        <v>0</v>
      </c>
      <c r="BS56" s="84" t="str">
        <f t="shared" si="24"/>
        <v>0</v>
      </c>
      <c r="BV56" s="129"/>
    </row>
    <row r="57" spans="1:74" ht="21" customHeight="1" thickBot="1" x14ac:dyDescent="0.35">
      <c r="A57" s="28"/>
      <c r="B57" s="143" t="s">
        <v>66</v>
      </c>
      <c r="C57" s="149">
        <v>0.58263888888888882</v>
      </c>
      <c r="D57" s="144" t="s">
        <v>375</v>
      </c>
      <c r="E57" s="144" t="s">
        <v>353</v>
      </c>
      <c r="F57" s="147">
        <v>174</v>
      </c>
      <c r="G57" s="147">
        <f>$F57*'Campaign Total'!$F$46</f>
        <v>165.29999999999998</v>
      </c>
      <c r="H57" s="165">
        <f t="shared" si="25"/>
        <v>0</v>
      </c>
      <c r="I57" s="166">
        <f t="shared" si="26"/>
        <v>0</v>
      </c>
      <c r="J57" s="167"/>
      <c r="K57" s="168"/>
      <c r="L57" s="172"/>
      <c r="M57" s="172"/>
      <c r="N57" s="168"/>
      <c r="O57" s="168"/>
      <c r="P57" s="168"/>
      <c r="Q57" s="168"/>
      <c r="R57" s="168"/>
      <c r="S57" s="172"/>
      <c r="T57" s="172"/>
      <c r="U57" s="168"/>
      <c r="V57" s="168"/>
      <c r="W57" s="168"/>
      <c r="X57" s="168"/>
      <c r="Y57" s="168"/>
      <c r="Z57" s="172"/>
      <c r="AA57" s="172"/>
      <c r="AB57" s="168"/>
      <c r="AC57" s="168"/>
      <c r="AD57" s="168"/>
      <c r="AE57" s="168"/>
      <c r="AF57" s="168"/>
      <c r="AG57" s="172"/>
      <c r="AH57" s="172"/>
      <c r="AI57" s="168"/>
      <c r="AJ57" s="168"/>
      <c r="AK57" s="168"/>
      <c r="AL57" s="168"/>
      <c r="AM57" s="168"/>
      <c r="AN57" s="172"/>
      <c r="AO57" s="82"/>
      <c r="AP57" s="84">
        <f>COUNTIF($K57:$AN57,"a")</f>
        <v>0</v>
      </c>
      <c r="AQ57" s="84">
        <f>COUNTIF($K57:$AN57,"b")</f>
        <v>0</v>
      </c>
      <c r="AR57" s="84">
        <f>COUNTIF($K57:$AN57,"c")</f>
        <v>0</v>
      </c>
      <c r="AS57" s="84">
        <f>COUNTIF($K57:$AN57,"d")</f>
        <v>0</v>
      </c>
      <c r="AT57" s="84">
        <f>COUNTIF($K57:$AN57,"e")</f>
        <v>0</v>
      </c>
      <c r="AU57" s="84">
        <f>COUNTIF($K57:$AN57,"f")</f>
        <v>0</v>
      </c>
      <c r="AV57" s="84">
        <f>COUNTIF($K57:$AN57,"g")</f>
        <v>0</v>
      </c>
      <c r="AW57" s="84">
        <f>COUNTIF($K57:$AN57,"h")</f>
        <v>0</v>
      </c>
      <c r="AX57" s="84">
        <f>COUNTIF($K57:$AN57,"i")</f>
        <v>0</v>
      </c>
      <c r="AY57" s="84">
        <f>COUNTIF($K57:$AN57,"j")</f>
        <v>0</v>
      </c>
      <c r="AZ57" s="84">
        <f>COUNTIF($K57:$AN57,"k")</f>
        <v>0</v>
      </c>
      <c r="BA57" s="84">
        <f>COUNTIF($K57:$AN57,"l")</f>
        <v>0</v>
      </c>
      <c r="BB57" s="84">
        <f>COUNTIF($K57:$AN57,"m")</f>
        <v>0</v>
      </c>
      <c r="BC57" s="84">
        <f>COUNTIF($K57:$AN57,"n")</f>
        <v>0</v>
      </c>
      <c r="BD57" s="84">
        <f>COUNTIF($K57:$AN57,"o")</f>
        <v>0</v>
      </c>
      <c r="BE57" s="84" t="str">
        <f t="shared" ref="BE57:BE75" si="80">IF(AP57&gt;0,($G57*AP57*$F$14),"0")</f>
        <v>0</v>
      </c>
      <c r="BF57" s="84" t="str">
        <f t="shared" ref="BF57:BF75" si="81">IF(AQ57&gt;0,($G57*AQ57*$F$15),"0")</f>
        <v>0</v>
      </c>
      <c r="BG57" s="84" t="str">
        <f t="shared" ref="BG57:BG75" si="82">IF(AR57&gt;0,($G57*AR57*$F$16),"0")</f>
        <v>0</v>
      </c>
      <c r="BH57" s="84" t="str">
        <f t="shared" ref="BH57:BH75" si="83">IF(AS57&gt;0,($G57*AS57*$F$17),"0")</f>
        <v>0</v>
      </c>
      <c r="BI57" s="84" t="str">
        <f t="shared" ref="BI57:BI75" si="84">IF(AT57&gt;0,($G57*AT57*$F$18),"0")</f>
        <v>0</v>
      </c>
      <c r="BJ57" s="84" t="str">
        <f t="shared" ref="BJ57:BJ75" si="85">IF(AU57&gt;0,($G57*AU57*$F$19),"0")</f>
        <v>0</v>
      </c>
      <c r="BK57" s="84" t="str">
        <f t="shared" ref="BK57:BK75" si="86">IF(AV57&gt;0,($G57*AV57*$F$20),"0")</f>
        <v>0</v>
      </c>
      <c r="BL57" s="84" t="str">
        <f t="shared" ref="BL57:BL75" si="87">IF(AW57&gt;0,($G57*AW57*$F$21),"0")</f>
        <v>0</v>
      </c>
      <c r="BM57" s="84" t="str">
        <f t="shared" ref="BM57:BM75" si="88">IF(AX57&gt;0,($G57*AX57*$F$22),"0")</f>
        <v>0</v>
      </c>
      <c r="BN57" s="84" t="str">
        <f t="shared" ref="BN57:BN75" si="89">IF(AY57&gt;0,($G57*AY57*$F$23),"0")</f>
        <v>0</v>
      </c>
      <c r="BO57" s="84" t="str">
        <f t="shared" ref="BO57:BO75" si="90">IF(AZ57&gt;0,($G57*AZ57*$F$24),"0")</f>
        <v>0</v>
      </c>
      <c r="BP57" s="84" t="str">
        <f t="shared" ref="BP57:BP75" si="91">IF(BA57&gt;0,($G57*BA57*$F$25),"0")</f>
        <v>0</v>
      </c>
      <c r="BQ57" s="84" t="str">
        <f t="shared" ref="BQ57:BQ75" si="92">IF(BB57&gt;0,($G57*BB57*$F$26),"0")</f>
        <v>0</v>
      </c>
      <c r="BR57" s="84" t="str">
        <f t="shared" ref="BR57:BR75" si="93">IF(BC57&gt;0,($G57*BC57*$F$27),"0")</f>
        <v>0</v>
      </c>
      <c r="BS57" s="84" t="str">
        <f t="shared" ref="BS57:BS75" si="94">IF(BD57&gt;0,($G57*BD57*$F$28),"0")</f>
        <v>0</v>
      </c>
      <c r="BV57" s="129"/>
    </row>
    <row r="58" spans="1:74" ht="21" customHeight="1" thickBot="1" x14ac:dyDescent="0.35">
      <c r="A58" s="28"/>
      <c r="B58" s="141" t="s">
        <v>65</v>
      </c>
      <c r="C58" s="128">
        <v>0.58333333333333337</v>
      </c>
      <c r="D58" s="211" t="s">
        <v>321</v>
      </c>
      <c r="E58" s="212"/>
      <c r="F58" s="142"/>
      <c r="G58" s="142"/>
      <c r="H58" s="165"/>
      <c r="I58" s="166"/>
      <c r="J58" s="167"/>
      <c r="K58" s="168"/>
      <c r="L58" s="169"/>
      <c r="M58" s="169"/>
      <c r="N58" s="168"/>
      <c r="O58" s="168"/>
      <c r="P58" s="168"/>
      <c r="Q58" s="168"/>
      <c r="R58" s="168"/>
      <c r="S58" s="169"/>
      <c r="T58" s="169"/>
      <c r="U58" s="168"/>
      <c r="V58" s="168"/>
      <c r="W58" s="168"/>
      <c r="X58" s="168"/>
      <c r="Y58" s="168"/>
      <c r="Z58" s="169"/>
      <c r="AA58" s="169"/>
      <c r="AB58" s="168"/>
      <c r="AC58" s="168"/>
      <c r="AD58" s="168"/>
      <c r="AE58" s="168"/>
      <c r="AF58" s="168"/>
      <c r="AG58" s="169"/>
      <c r="AH58" s="169"/>
      <c r="AI58" s="168"/>
      <c r="AJ58" s="168"/>
      <c r="AK58" s="168"/>
      <c r="AL58" s="168"/>
      <c r="AM58" s="168"/>
      <c r="AN58" s="169"/>
      <c r="AO58" s="82"/>
      <c r="AP58" s="84">
        <f>COUNTIF($K58:$AN58,"a")</f>
        <v>0</v>
      </c>
      <c r="AQ58" s="84">
        <f>COUNTIF($K58:$AN58,"b")</f>
        <v>0</v>
      </c>
      <c r="AR58" s="84">
        <f>COUNTIF($K58:$AN58,"c")</f>
        <v>0</v>
      </c>
      <c r="AS58" s="84">
        <f>COUNTIF($K58:$AN58,"d")</f>
        <v>0</v>
      </c>
      <c r="AT58" s="84">
        <f>COUNTIF($K58:$AN58,"e")</f>
        <v>0</v>
      </c>
      <c r="AU58" s="84">
        <f>COUNTIF($K58:$AN58,"f")</f>
        <v>0</v>
      </c>
      <c r="AV58" s="84">
        <f>COUNTIF($K58:$AN58,"g")</f>
        <v>0</v>
      </c>
      <c r="AW58" s="84">
        <f>COUNTIF($K58:$AN58,"h")</f>
        <v>0</v>
      </c>
      <c r="AX58" s="84">
        <f>COUNTIF($K58:$AN58,"i")</f>
        <v>0</v>
      </c>
      <c r="AY58" s="84">
        <f>COUNTIF($K58:$AN58,"j")</f>
        <v>0</v>
      </c>
      <c r="AZ58" s="84">
        <f>COUNTIF($K58:$AN58,"k")</f>
        <v>0</v>
      </c>
      <c r="BA58" s="84">
        <f>COUNTIF($K58:$AN58,"l")</f>
        <v>0</v>
      </c>
      <c r="BB58" s="84">
        <f>COUNTIF($K58:$AN58,"m")</f>
        <v>0</v>
      </c>
      <c r="BC58" s="84">
        <f>COUNTIF($K58:$AN58,"n")</f>
        <v>0</v>
      </c>
      <c r="BD58" s="84">
        <f>COUNTIF($K58:$AN58,"o")</f>
        <v>0</v>
      </c>
      <c r="BE58" s="84" t="str">
        <f t="shared" si="80"/>
        <v>0</v>
      </c>
      <c r="BF58" s="84" t="str">
        <f t="shared" si="81"/>
        <v>0</v>
      </c>
      <c r="BG58" s="84" t="str">
        <f t="shared" si="82"/>
        <v>0</v>
      </c>
      <c r="BH58" s="84" t="str">
        <f t="shared" si="83"/>
        <v>0</v>
      </c>
      <c r="BI58" s="84" t="str">
        <f t="shared" si="84"/>
        <v>0</v>
      </c>
      <c r="BJ58" s="84" t="str">
        <f t="shared" si="85"/>
        <v>0</v>
      </c>
      <c r="BK58" s="84" t="str">
        <f t="shared" si="86"/>
        <v>0</v>
      </c>
      <c r="BL58" s="84" t="str">
        <f t="shared" si="87"/>
        <v>0</v>
      </c>
      <c r="BM58" s="84" t="str">
        <f t="shared" si="88"/>
        <v>0</v>
      </c>
      <c r="BN58" s="84" t="str">
        <f t="shared" si="89"/>
        <v>0</v>
      </c>
      <c r="BO58" s="84" t="str">
        <f t="shared" si="90"/>
        <v>0</v>
      </c>
      <c r="BP58" s="84" t="str">
        <f t="shared" si="91"/>
        <v>0</v>
      </c>
      <c r="BQ58" s="84" t="str">
        <f t="shared" si="92"/>
        <v>0</v>
      </c>
      <c r="BR58" s="84" t="str">
        <f t="shared" si="93"/>
        <v>0</v>
      </c>
      <c r="BS58" s="84" t="str">
        <f t="shared" si="94"/>
        <v>0</v>
      </c>
      <c r="BV58" s="129"/>
    </row>
    <row r="59" spans="1:74" ht="21" customHeight="1" thickBot="1" x14ac:dyDescent="0.35">
      <c r="A59" s="29"/>
      <c r="B59" s="143" t="s">
        <v>66</v>
      </c>
      <c r="C59" s="144">
        <v>0.66597222222222219</v>
      </c>
      <c r="D59" s="144" t="s">
        <v>242</v>
      </c>
      <c r="E59" s="144" t="s">
        <v>256</v>
      </c>
      <c r="F59" s="147">
        <v>187</v>
      </c>
      <c r="G59" s="147">
        <f>$F59*'Campaign Total'!$F$46</f>
        <v>177.65</v>
      </c>
      <c r="H59" s="165">
        <f t="shared" ref="H59" si="95">SUM(AP59:BD59)</f>
        <v>0</v>
      </c>
      <c r="I59" s="166">
        <f t="shared" ref="I59" si="96">SUM(BE59:BS59)</f>
        <v>0</v>
      </c>
      <c r="J59" s="167"/>
      <c r="K59" s="168"/>
      <c r="L59" s="172"/>
      <c r="M59" s="172"/>
      <c r="N59" s="168"/>
      <c r="O59" s="168"/>
      <c r="P59" s="168"/>
      <c r="Q59" s="168"/>
      <c r="R59" s="168"/>
      <c r="S59" s="172"/>
      <c r="T59" s="172"/>
      <c r="U59" s="168"/>
      <c r="V59" s="168"/>
      <c r="W59" s="168"/>
      <c r="X59" s="168"/>
      <c r="Y59" s="168"/>
      <c r="Z59" s="172"/>
      <c r="AA59" s="172"/>
      <c r="AB59" s="168"/>
      <c r="AC59" s="168"/>
      <c r="AD59" s="168"/>
      <c r="AE59" s="168"/>
      <c r="AF59" s="168"/>
      <c r="AG59" s="172"/>
      <c r="AH59" s="172"/>
      <c r="AI59" s="168"/>
      <c r="AJ59" s="168"/>
      <c r="AK59" s="168"/>
      <c r="AL59" s="168"/>
      <c r="AM59" s="168"/>
      <c r="AN59" s="172"/>
      <c r="AO59" s="82"/>
      <c r="AP59" s="84">
        <f>COUNTIF($K59:$AN59,"a")</f>
        <v>0</v>
      </c>
      <c r="AQ59" s="84">
        <f>COUNTIF($K59:$AN59,"b")</f>
        <v>0</v>
      </c>
      <c r="AR59" s="84">
        <f>COUNTIF($K59:$AN59,"c")</f>
        <v>0</v>
      </c>
      <c r="AS59" s="84">
        <f>COUNTIF($K59:$AN59,"d")</f>
        <v>0</v>
      </c>
      <c r="AT59" s="84">
        <f>COUNTIF($K59:$AN59,"e")</f>
        <v>0</v>
      </c>
      <c r="AU59" s="84">
        <f>COUNTIF($K59:$AN59,"f")</f>
        <v>0</v>
      </c>
      <c r="AV59" s="84">
        <f>COUNTIF($K59:$AN59,"g")</f>
        <v>0</v>
      </c>
      <c r="AW59" s="84">
        <f>COUNTIF($K59:$AN59,"h")</f>
        <v>0</v>
      </c>
      <c r="AX59" s="84">
        <f>COUNTIF($K59:$AN59,"i")</f>
        <v>0</v>
      </c>
      <c r="AY59" s="84">
        <f>COUNTIF($K59:$AN59,"j")</f>
        <v>0</v>
      </c>
      <c r="AZ59" s="84">
        <f>COUNTIF($K59:$AN59,"k")</f>
        <v>0</v>
      </c>
      <c r="BA59" s="84">
        <f>COUNTIF($K59:$AN59,"l")</f>
        <v>0</v>
      </c>
      <c r="BB59" s="84">
        <f>COUNTIF($K59:$AN59,"m")</f>
        <v>0</v>
      </c>
      <c r="BC59" s="84">
        <f>COUNTIF($K59:$AN59,"n")</f>
        <v>0</v>
      </c>
      <c r="BD59" s="84">
        <f>COUNTIF($K59:$AN59,"o")</f>
        <v>0</v>
      </c>
      <c r="BE59" s="84" t="str">
        <f t="shared" ref="BE59" si="97">IF(AP59&gt;0,($G59*AP59*$F$14),"0")</f>
        <v>0</v>
      </c>
      <c r="BF59" s="84" t="str">
        <f t="shared" ref="BF59" si="98">IF(AQ59&gt;0,($G59*AQ59*$F$15),"0")</f>
        <v>0</v>
      </c>
      <c r="BG59" s="84" t="str">
        <f t="shared" ref="BG59" si="99">IF(AR59&gt;0,($G59*AR59*$F$16),"0")</f>
        <v>0</v>
      </c>
      <c r="BH59" s="84" t="str">
        <f t="shared" ref="BH59" si="100">IF(AS59&gt;0,($G59*AS59*$F$17),"0")</f>
        <v>0</v>
      </c>
      <c r="BI59" s="84" t="str">
        <f t="shared" ref="BI59" si="101">IF(AT59&gt;0,($G59*AT59*$F$18),"0")</f>
        <v>0</v>
      </c>
      <c r="BJ59" s="84" t="str">
        <f t="shared" ref="BJ59" si="102">IF(AU59&gt;0,($G59*AU59*$F$19),"0")</f>
        <v>0</v>
      </c>
      <c r="BK59" s="84" t="str">
        <f t="shared" ref="BK59" si="103">IF(AV59&gt;0,($G59*AV59*$F$20),"0")</f>
        <v>0</v>
      </c>
      <c r="BL59" s="84" t="str">
        <f t="shared" ref="BL59" si="104">IF(AW59&gt;0,($G59*AW59*$F$21),"0")</f>
        <v>0</v>
      </c>
      <c r="BM59" s="84" t="str">
        <f t="shared" ref="BM59" si="105">IF(AX59&gt;0,($G59*AX59*$F$22),"0")</f>
        <v>0</v>
      </c>
      <c r="BN59" s="84" t="str">
        <f t="shared" ref="BN59" si="106">IF(AY59&gt;0,($G59*AY59*$F$23),"0")</f>
        <v>0</v>
      </c>
      <c r="BO59" s="84" t="str">
        <f t="shared" ref="BO59" si="107">IF(AZ59&gt;0,($G59*AZ59*$F$24),"0")</f>
        <v>0</v>
      </c>
      <c r="BP59" s="84" t="str">
        <f t="shared" ref="BP59" si="108">IF(BA59&gt;0,($G59*BA59*$F$25),"0")</f>
        <v>0</v>
      </c>
      <c r="BQ59" s="84" t="str">
        <f t="shared" ref="BQ59" si="109">IF(BB59&gt;0,($G59*BB59*$F$26),"0")</f>
        <v>0</v>
      </c>
      <c r="BR59" s="84" t="str">
        <f t="shared" ref="BR59" si="110">IF(BC59&gt;0,($G59*BC59*$F$27),"0")</f>
        <v>0</v>
      </c>
      <c r="BS59" s="84" t="str">
        <f t="shared" ref="BS59" si="111">IF(BD59&gt;0,($G59*BD59*$F$28),"0")</f>
        <v>0</v>
      </c>
      <c r="BV59" s="129"/>
    </row>
    <row r="60" spans="1:74" ht="21" customHeight="1" thickTop="1" thickBot="1" x14ac:dyDescent="0.35">
      <c r="A60" s="28"/>
      <c r="B60" s="141" t="s">
        <v>65</v>
      </c>
      <c r="C60" s="128">
        <v>0.66666666666666663</v>
      </c>
      <c r="D60" s="215" t="s">
        <v>358</v>
      </c>
      <c r="E60" s="216"/>
      <c r="F60" s="142"/>
      <c r="G60" s="142"/>
      <c r="H60" s="165"/>
      <c r="I60" s="166"/>
      <c r="J60" s="167"/>
      <c r="K60" s="168"/>
      <c r="L60" s="169"/>
      <c r="M60" s="169"/>
      <c r="N60" s="168"/>
      <c r="O60" s="168"/>
      <c r="P60" s="168"/>
      <c r="Q60" s="168"/>
      <c r="R60" s="168"/>
      <c r="S60" s="169"/>
      <c r="T60" s="169"/>
      <c r="U60" s="168"/>
      <c r="V60" s="168"/>
      <c r="W60" s="168"/>
      <c r="X60" s="168"/>
      <c r="Y60" s="168"/>
      <c r="Z60" s="169"/>
      <c r="AA60" s="169"/>
      <c r="AB60" s="168"/>
      <c r="AC60" s="168"/>
      <c r="AD60" s="168"/>
      <c r="AE60" s="168"/>
      <c r="AF60" s="168"/>
      <c r="AG60" s="169"/>
      <c r="AH60" s="169"/>
      <c r="AI60" s="168"/>
      <c r="AJ60" s="168"/>
      <c r="AK60" s="168"/>
      <c r="AL60" s="168"/>
      <c r="AM60" s="168"/>
      <c r="AN60" s="169"/>
      <c r="AO60" s="82"/>
      <c r="AP60" s="84">
        <f>COUNTIF($K60:$AN60,"a")</f>
        <v>0</v>
      </c>
      <c r="AQ60" s="84">
        <f>COUNTIF($K60:$AN60,"b")</f>
        <v>0</v>
      </c>
      <c r="AR60" s="84">
        <f>COUNTIF($K60:$AN60,"c")</f>
        <v>0</v>
      </c>
      <c r="AS60" s="84">
        <f>COUNTIF($K60:$AN60,"d")</f>
        <v>0</v>
      </c>
      <c r="AT60" s="84">
        <f>COUNTIF($K60:$AN60,"e")</f>
        <v>0</v>
      </c>
      <c r="AU60" s="84">
        <f>COUNTIF($K60:$AN60,"f")</f>
        <v>0</v>
      </c>
      <c r="AV60" s="84">
        <f>COUNTIF($K60:$AN60,"g")</f>
        <v>0</v>
      </c>
      <c r="AW60" s="84">
        <f>COUNTIF($K60:$AN60,"h")</f>
        <v>0</v>
      </c>
      <c r="AX60" s="84">
        <f>COUNTIF($K60:$AN60,"i")</f>
        <v>0</v>
      </c>
      <c r="AY60" s="84">
        <f>COUNTIF($K60:$AN60,"j")</f>
        <v>0</v>
      </c>
      <c r="AZ60" s="84">
        <f>COUNTIF($K60:$AN60,"k")</f>
        <v>0</v>
      </c>
      <c r="BA60" s="84">
        <f>COUNTIF($K60:$AN60,"l")</f>
        <v>0</v>
      </c>
      <c r="BB60" s="84">
        <f>COUNTIF($K60:$AN60,"m")</f>
        <v>0</v>
      </c>
      <c r="BC60" s="84">
        <f>COUNTIF($K60:$AN60,"n")</f>
        <v>0</v>
      </c>
      <c r="BD60" s="84">
        <f>COUNTIF($K60:$AN60,"o")</f>
        <v>0</v>
      </c>
      <c r="BE60" s="84" t="str">
        <f t="shared" si="80"/>
        <v>0</v>
      </c>
      <c r="BF60" s="84" t="str">
        <f t="shared" si="81"/>
        <v>0</v>
      </c>
      <c r="BG60" s="84" t="str">
        <f t="shared" si="82"/>
        <v>0</v>
      </c>
      <c r="BH60" s="84" t="str">
        <f t="shared" si="83"/>
        <v>0</v>
      </c>
      <c r="BI60" s="84" t="str">
        <f t="shared" si="84"/>
        <v>0</v>
      </c>
      <c r="BJ60" s="84" t="str">
        <f t="shared" si="85"/>
        <v>0</v>
      </c>
      <c r="BK60" s="84" t="str">
        <f t="shared" si="86"/>
        <v>0</v>
      </c>
      <c r="BL60" s="84" t="str">
        <f t="shared" si="87"/>
        <v>0</v>
      </c>
      <c r="BM60" s="84" t="str">
        <f t="shared" si="88"/>
        <v>0</v>
      </c>
      <c r="BN60" s="84" t="str">
        <f t="shared" si="89"/>
        <v>0</v>
      </c>
      <c r="BO60" s="84" t="str">
        <f t="shared" si="90"/>
        <v>0</v>
      </c>
      <c r="BP60" s="84" t="str">
        <f t="shared" si="91"/>
        <v>0</v>
      </c>
      <c r="BQ60" s="84" t="str">
        <f t="shared" si="92"/>
        <v>0</v>
      </c>
      <c r="BR60" s="84" t="str">
        <f t="shared" si="93"/>
        <v>0</v>
      </c>
      <c r="BS60" s="84" t="str">
        <f t="shared" si="94"/>
        <v>0</v>
      </c>
      <c r="BV60" s="129"/>
    </row>
    <row r="61" spans="1:74" s="130" customFormat="1" ht="21" customHeight="1" thickTop="1" thickBot="1" x14ac:dyDescent="0.35">
      <c r="A61" s="54"/>
      <c r="B61" s="141" t="s">
        <v>65</v>
      </c>
      <c r="C61" s="128">
        <v>0.70833333333333337</v>
      </c>
      <c r="D61" s="215" t="s">
        <v>359</v>
      </c>
      <c r="E61" s="216"/>
      <c r="F61" s="142"/>
      <c r="G61" s="142"/>
      <c r="H61" s="165"/>
      <c r="I61" s="166"/>
      <c r="J61" s="167"/>
      <c r="K61" s="168"/>
      <c r="L61" s="169"/>
      <c r="M61" s="169"/>
      <c r="N61" s="168"/>
      <c r="O61" s="168"/>
      <c r="P61" s="168"/>
      <c r="Q61" s="168"/>
      <c r="R61" s="168"/>
      <c r="S61" s="169"/>
      <c r="T61" s="169"/>
      <c r="U61" s="168"/>
      <c r="V61" s="168"/>
      <c r="W61" s="168"/>
      <c r="X61" s="168"/>
      <c r="Y61" s="168"/>
      <c r="Z61" s="169"/>
      <c r="AA61" s="169"/>
      <c r="AB61" s="168"/>
      <c r="AC61" s="168"/>
      <c r="AD61" s="168"/>
      <c r="AE61" s="168"/>
      <c r="AF61" s="168"/>
      <c r="AG61" s="169"/>
      <c r="AH61" s="169"/>
      <c r="AI61" s="168"/>
      <c r="AJ61" s="168"/>
      <c r="AK61" s="168"/>
      <c r="AL61" s="168"/>
      <c r="AM61" s="168"/>
      <c r="AN61" s="169"/>
      <c r="AO61" s="136"/>
      <c r="AP61" s="137">
        <f>COUNTIF($K61:$AN61,"a")</f>
        <v>0</v>
      </c>
      <c r="AQ61" s="137">
        <f>COUNTIF($K61:$AN61,"b")</f>
        <v>0</v>
      </c>
      <c r="AR61" s="137">
        <f>COUNTIF($K61:$AN61,"c")</f>
        <v>0</v>
      </c>
      <c r="AS61" s="137">
        <f>COUNTIF($K61:$AN61,"d")</f>
        <v>0</v>
      </c>
      <c r="AT61" s="137">
        <f>COUNTIF($K61:$AN61,"e")</f>
        <v>0</v>
      </c>
      <c r="AU61" s="137">
        <f>COUNTIF($K61:$AN61,"f")</f>
        <v>0</v>
      </c>
      <c r="AV61" s="137">
        <f>COUNTIF($K61:$AN61,"g")</f>
        <v>0</v>
      </c>
      <c r="AW61" s="137">
        <f>COUNTIF($K61:$AN61,"h")</f>
        <v>0</v>
      </c>
      <c r="AX61" s="137">
        <f>COUNTIF($K61:$AN61,"i")</f>
        <v>0</v>
      </c>
      <c r="AY61" s="137">
        <f>COUNTIF($K61:$AN61,"j")</f>
        <v>0</v>
      </c>
      <c r="AZ61" s="137">
        <f>COUNTIF($K61:$AN61,"k")</f>
        <v>0</v>
      </c>
      <c r="BA61" s="137">
        <f>COUNTIF($K61:$AN61,"l")</f>
        <v>0</v>
      </c>
      <c r="BB61" s="137">
        <f>COUNTIF($K61:$AN61,"m")</f>
        <v>0</v>
      </c>
      <c r="BC61" s="137">
        <f>COUNTIF($K61:$AN61,"n")</f>
        <v>0</v>
      </c>
      <c r="BD61" s="137">
        <f>COUNTIF($K61:$AN61,"o")</f>
        <v>0</v>
      </c>
      <c r="BE61" s="137" t="str">
        <f t="shared" ref="BE61" si="112">IF(AP61&gt;0,($G61*AP61*$F$14),"0")</f>
        <v>0</v>
      </c>
      <c r="BF61" s="137" t="str">
        <f t="shared" ref="BF61" si="113">IF(AQ61&gt;0,($G61*AQ61*$F$15),"0")</f>
        <v>0</v>
      </c>
      <c r="BG61" s="137" t="str">
        <f t="shared" ref="BG61" si="114">IF(AR61&gt;0,($G61*AR61*$F$16),"0")</f>
        <v>0</v>
      </c>
      <c r="BH61" s="137" t="str">
        <f t="shared" ref="BH61" si="115">IF(AS61&gt;0,($G61*AS61*$F$17),"0")</f>
        <v>0</v>
      </c>
      <c r="BI61" s="137" t="str">
        <f t="shared" ref="BI61" si="116">IF(AT61&gt;0,($G61*AT61*$F$18),"0")</f>
        <v>0</v>
      </c>
      <c r="BJ61" s="137" t="str">
        <f t="shared" ref="BJ61" si="117">IF(AU61&gt;0,($G61*AU61*$F$19),"0")</f>
        <v>0</v>
      </c>
      <c r="BK61" s="137" t="str">
        <f t="shared" ref="BK61" si="118">IF(AV61&gt;0,($G61*AV61*$F$20),"0")</f>
        <v>0</v>
      </c>
      <c r="BL61" s="137" t="str">
        <f t="shared" ref="BL61" si="119">IF(AW61&gt;0,($G61*AW61*$F$21),"0")</f>
        <v>0</v>
      </c>
      <c r="BM61" s="137" t="str">
        <f t="shared" ref="BM61" si="120">IF(AX61&gt;0,($G61*AX61*$F$22),"0")</f>
        <v>0</v>
      </c>
      <c r="BN61" s="137" t="str">
        <f t="shared" ref="BN61" si="121">IF(AY61&gt;0,($G61*AY61*$F$23),"0")</f>
        <v>0</v>
      </c>
      <c r="BO61" s="137" t="str">
        <f t="shared" ref="BO61" si="122">IF(AZ61&gt;0,($G61*AZ61*$F$24),"0")</f>
        <v>0</v>
      </c>
      <c r="BP61" s="137" t="str">
        <f t="shared" ref="BP61" si="123">IF(BA61&gt;0,($G61*BA61*$F$25),"0")</f>
        <v>0</v>
      </c>
      <c r="BQ61" s="137" t="str">
        <f t="shared" ref="BQ61" si="124">IF(BB61&gt;0,($G61*BB61*$F$26),"0")</f>
        <v>0</v>
      </c>
      <c r="BR61" s="137" t="str">
        <f t="shared" ref="BR61" si="125">IF(BC61&gt;0,($G61*BC61*$F$27),"0")</f>
        <v>0</v>
      </c>
      <c r="BS61" s="137" t="str">
        <f t="shared" ref="BS61" si="126">IF(BD61&gt;0,($G61*BD61*$F$28),"0")</f>
        <v>0</v>
      </c>
      <c r="BV61" s="134"/>
    </row>
    <row r="62" spans="1:74" ht="21" customHeight="1" thickBot="1" x14ac:dyDescent="0.35">
      <c r="A62" s="28"/>
      <c r="B62" s="143" t="s">
        <v>66</v>
      </c>
      <c r="C62" s="144">
        <v>0.74930555555555556</v>
      </c>
      <c r="D62" s="144" t="s">
        <v>243</v>
      </c>
      <c r="E62" s="144" t="s">
        <v>257</v>
      </c>
      <c r="F62" s="147">
        <v>413</v>
      </c>
      <c r="G62" s="147">
        <f>$F62*'Campaign Total'!$F$46</f>
        <v>392.34999999999997</v>
      </c>
      <c r="H62" s="165">
        <f t="shared" si="25"/>
        <v>0</v>
      </c>
      <c r="I62" s="166">
        <f t="shared" si="26"/>
        <v>0</v>
      </c>
      <c r="J62" s="167"/>
      <c r="K62" s="168"/>
      <c r="L62" s="172"/>
      <c r="M62" s="172"/>
      <c r="N62" s="168"/>
      <c r="O62" s="168"/>
      <c r="P62" s="168"/>
      <c r="Q62" s="168"/>
      <c r="R62" s="168"/>
      <c r="S62" s="172"/>
      <c r="T62" s="172"/>
      <c r="U62" s="168"/>
      <c r="V62" s="168"/>
      <c r="W62" s="168"/>
      <c r="X62" s="168"/>
      <c r="Y62" s="168"/>
      <c r="Z62" s="172"/>
      <c r="AA62" s="172"/>
      <c r="AB62" s="168"/>
      <c r="AC62" s="168"/>
      <c r="AD62" s="168"/>
      <c r="AE62" s="168"/>
      <c r="AF62" s="168"/>
      <c r="AG62" s="172"/>
      <c r="AH62" s="172"/>
      <c r="AI62" s="168"/>
      <c r="AJ62" s="168"/>
      <c r="AK62" s="168"/>
      <c r="AL62" s="168"/>
      <c r="AM62" s="168"/>
      <c r="AN62" s="172"/>
      <c r="AO62" s="82"/>
      <c r="AP62" s="84">
        <f>COUNTIF($K62:$AN62,"a")</f>
        <v>0</v>
      </c>
      <c r="AQ62" s="84">
        <f>COUNTIF($K62:$AN62,"b")</f>
        <v>0</v>
      </c>
      <c r="AR62" s="84">
        <f>COUNTIF($K62:$AN62,"c")</f>
        <v>0</v>
      </c>
      <c r="AS62" s="84">
        <f>COUNTIF($K62:$AN62,"d")</f>
        <v>0</v>
      </c>
      <c r="AT62" s="84">
        <f>COUNTIF($K62:$AN62,"e")</f>
        <v>0</v>
      </c>
      <c r="AU62" s="84">
        <f>COUNTIF($K62:$AN62,"f")</f>
        <v>0</v>
      </c>
      <c r="AV62" s="84">
        <f>COUNTIF($K62:$AN62,"g")</f>
        <v>0</v>
      </c>
      <c r="AW62" s="84">
        <f>COUNTIF($K62:$AN62,"h")</f>
        <v>0</v>
      </c>
      <c r="AX62" s="84">
        <f>COUNTIF($K62:$AN62,"i")</f>
        <v>0</v>
      </c>
      <c r="AY62" s="84">
        <f>COUNTIF($K62:$AN62,"j")</f>
        <v>0</v>
      </c>
      <c r="AZ62" s="84">
        <f>COUNTIF($K62:$AN62,"k")</f>
        <v>0</v>
      </c>
      <c r="BA62" s="84">
        <f>COUNTIF($K62:$AN62,"l")</f>
        <v>0</v>
      </c>
      <c r="BB62" s="84">
        <f>COUNTIF($K62:$AN62,"m")</f>
        <v>0</v>
      </c>
      <c r="BC62" s="84">
        <f>COUNTIF($K62:$AN62,"n")</f>
        <v>0</v>
      </c>
      <c r="BD62" s="84">
        <f>COUNTIF($K62:$AN62,"o")</f>
        <v>0</v>
      </c>
      <c r="BE62" s="84" t="str">
        <f t="shared" si="80"/>
        <v>0</v>
      </c>
      <c r="BF62" s="84" t="str">
        <f t="shared" si="81"/>
        <v>0</v>
      </c>
      <c r="BG62" s="84" t="str">
        <f t="shared" si="82"/>
        <v>0</v>
      </c>
      <c r="BH62" s="84" t="str">
        <f t="shared" si="83"/>
        <v>0</v>
      </c>
      <c r="BI62" s="84" t="str">
        <f t="shared" si="84"/>
        <v>0</v>
      </c>
      <c r="BJ62" s="84" t="str">
        <f t="shared" si="85"/>
        <v>0</v>
      </c>
      <c r="BK62" s="84" t="str">
        <f t="shared" si="86"/>
        <v>0</v>
      </c>
      <c r="BL62" s="84" t="str">
        <f t="shared" si="87"/>
        <v>0</v>
      </c>
      <c r="BM62" s="84" t="str">
        <f t="shared" si="88"/>
        <v>0</v>
      </c>
      <c r="BN62" s="84" t="str">
        <f t="shared" si="89"/>
        <v>0</v>
      </c>
      <c r="BO62" s="84" t="str">
        <f t="shared" si="90"/>
        <v>0</v>
      </c>
      <c r="BP62" s="84" t="str">
        <f t="shared" si="91"/>
        <v>0</v>
      </c>
      <c r="BQ62" s="84" t="str">
        <f t="shared" si="92"/>
        <v>0</v>
      </c>
      <c r="BR62" s="84" t="str">
        <f t="shared" si="93"/>
        <v>0</v>
      </c>
      <c r="BS62" s="84" t="str">
        <f t="shared" si="94"/>
        <v>0</v>
      </c>
      <c r="BV62" s="129"/>
    </row>
    <row r="63" spans="1:74" ht="21" customHeight="1" thickBot="1" x14ac:dyDescent="0.35">
      <c r="A63" s="28"/>
      <c r="B63" s="141" t="s">
        <v>65</v>
      </c>
      <c r="C63" s="128">
        <v>0.75</v>
      </c>
      <c r="D63" s="211" t="s">
        <v>291</v>
      </c>
      <c r="E63" s="212"/>
      <c r="F63" s="142"/>
      <c r="G63" s="142"/>
      <c r="H63" s="165"/>
      <c r="I63" s="166"/>
      <c r="J63" s="167"/>
      <c r="K63" s="168"/>
      <c r="L63" s="169"/>
      <c r="M63" s="169"/>
      <c r="N63" s="168"/>
      <c r="O63" s="168"/>
      <c r="P63" s="168"/>
      <c r="Q63" s="168"/>
      <c r="R63" s="168"/>
      <c r="S63" s="169"/>
      <c r="T63" s="169"/>
      <c r="U63" s="168"/>
      <c r="V63" s="168"/>
      <c r="W63" s="168"/>
      <c r="X63" s="168"/>
      <c r="Y63" s="168"/>
      <c r="Z63" s="169"/>
      <c r="AA63" s="169"/>
      <c r="AB63" s="168"/>
      <c r="AC63" s="168"/>
      <c r="AD63" s="168"/>
      <c r="AE63" s="168"/>
      <c r="AF63" s="168"/>
      <c r="AG63" s="169"/>
      <c r="AH63" s="169"/>
      <c r="AI63" s="168"/>
      <c r="AJ63" s="168"/>
      <c r="AK63" s="168"/>
      <c r="AL63" s="168"/>
      <c r="AM63" s="168"/>
      <c r="AN63" s="169"/>
      <c r="AO63" s="82"/>
      <c r="AP63" s="84">
        <f>COUNTIF($K63:$AN63,"a")</f>
        <v>0</v>
      </c>
      <c r="AQ63" s="84">
        <f>COUNTIF($K63:$AN63,"b")</f>
        <v>0</v>
      </c>
      <c r="AR63" s="84">
        <f>COUNTIF($K63:$AN63,"c")</f>
        <v>0</v>
      </c>
      <c r="AS63" s="84">
        <f>COUNTIF($K63:$AN63,"d")</f>
        <v>0</v>
      </c>
      <c r="AT63" s="84">
        <f>COUNTIF($K63:$AN63,"e")</f>
        <v>0</v>
      </c>
      <c r="AU63" s="84">
        <f>COUNTIF($K63:$AN63,"f")</f>
        <v>0</v>
      </c>
      <c r="AV63" s="84">
        <f>COUNTIF($K63:$AN63,"g")</f>
        <v>0</v>
      </c>
      <c r="AW63" s="84">
        <f>COUNTIF($K63:$AN63,"h")</f>
        <v>0</v>
      </c>
      <c r="AX63" s="84">
        <f>COUNTIF($K63:$AN63,"i")</f>
        <v>0</v>
      </c>
      <c r="AY63" s="84">
        <f>COUNTIF($K63:$AN63,"j")</f>
        <v>0</v>
      </c>
      <c r="AZ63" s="84">
        <f>COUNTIF($K63:$AN63,"k")</f>
        <v>0</v>
      </c>
      <c r="BA63" s="84">
        <f>COUNTIF($K63:$AN63,"l")</f>
        <v>0</v>
      </c>
      <c r="BB63" s="84">
        <f>COUNTIF($K63:$AN63,"m")</f>
        <v>0</v>
      </c>
      <c r="BC63" s="84">
        <f>COUNTIF($K63:$AN63,"n")</f>
        <v>0</v>
      </c>
      <c r="BD63" s="84">
        <f>COUNTIF($K63:$AN63,"o")</f>
        <v>0</v>
      </c>
      <c r="BE63" s="84" t="str">
        <f t="shared" si="80"/>
        <v>0</v>
      </c>
      <c r="BF63" s="84" t="str">
        <f t="shared" si="81"/>
        <v>0</v>
      </c>
      <c r="BG63" s="84" t="str">
        <f t="shared" si="82"/>
        <v>0</v>
      </c>
      <c r="BH63" s="84" t="str">
        <f t="shared" si="83"/>
        <v>0</v>
      </c>
      <c r="BI63" s="84" t="str">
        <f t="shared" si="84"/>
        <v>0</v>
      </c>
      <c r="BJ63" s="84" t="str">
        <f t="shared" si="85"/>
        <v>0</v>
      </c>
      <c r="BK63" s="84" t="str">
        <f t="shared" si="86"/>
        <v>0</v>
      </c>
      <c r="BL63" s="84" t="str">
        <f t="shared" si="87"/>
        <v>0</v>
      </c>
      <c r="BM63" s="84" t="str">
        <f t="shared" si="88"/>
        <v>0</v>
      </c>
      <c r="BN63" s="84" t="str">
        <f t="shared" si="89"/>
        <v>0</v>
      </c>
      <c r="BO63" s="84" t="str">
        <f t="shared" si="90"/>
        <v>0</v>
      </c>
      <c r="BP63" s="84" t="str">
        <f t="shared" si="91"/>
        <v>0</v>
      </c>
      <c r="BQ63" s="84" t="str">
        <f t="shared" si="92"/>
        <v>0</v>
      </c>
      <c r="BR63" s="84" t="str">
        <f t="shared" si="93"/>
        <v>0</v>
      </c>
      <c r="BS63" s="84" t="str">
        <f t="shared" si="94"/>
        <v>0</v>
      </c>
      <c r="BV63" s="129"/>
    </row>
    <row r="64" spans="1:74" ht="21" customHeight="1" thickBot="1" x14ac:dyDescent="0.35">
      <c r="A64" s="28"/>
      <c r="B64" s="143" t="s">
        <v>66</v>
      </c>
      <c r="C64" s="144">
        <v>0.77013888888888893</v>
      </c>
      <c r="D64" s="144" t="s">
        <v>244</v>
      </c>
      <c r="E64" s="144" t="s">
        <v>258</v>
      </c>
      <c r="F64" s="147">
        <v>345</v>
      </c>
      <c r="G64" s="147">
        <f>$F64*'Campaign Total'!$F$46</f>
        <v>327.75</v>
      </c>
      <c r="H64" s="165">
        <f t="shared" si="25"/>
        <v>0</v>
      </c>
      <c r="I64" s="166">
        <f t="shared" si="26"/>
        <v>0</v>
      </c>
      <c r="J64" s="167"/>
      <c r="K64" s="168"/>
      <c r="L64" s="172"/>
      <c r="M64" s="172"/>
      <c r="N64" s="168"/>
      <c r="O64" s="168"/>
      <c r="P64" s="168"/>
      <c r="Q64" s="168"/>
      <c r="R64" s="168"/>
      <c r="S64" s="172"/>
      <c r="T64" s="172"/>
      <c r="U64" s="168"/>
      <c r="V64" s="168"/>
      <c r="W64" s="168"/>
      <c r="X64" s="168"/>
      <c r="Y64" s="168"/>
      <c r="Z64" s="172"/>
      <c r="AA64" s="172"/>
      <c r="AB64" s="168"/>
      <c r="AC64" s="168"/>
      <c r="AD64" s="168"/>
      <c r="AE64" s="168"/>
      <c r="AF64" s="168"/>
      <c r="AG64" s="172"/>
      <c r="AH64" s="172"/>
      <c r="AI64" s="168"/>
      <c r="AJ64" s="168"/>
      <c r="AK64" s="168"/>
      <c r="AL64" s="168"/>
      <c r="AM64" s="168"/>
      <c r="AN64" s="172"/>
      <c r="AO64" s="82"/>
      <c r="AP64" s="84">
        <f>COUNTIF($K64:$AN64,"a")</f>
        <v>0</v>
      </c>
      <c r="AQ64" s="84">
        <f>COUNTIF($K64:$AN64,"b")</f>
        <v>0</v>
      </c>
      <c r="AR64" s="84">
        <f>COUNTIF($K64:$AN64,"c")</f>
        <v>0</v>
      </c>
      <c r="AS64" s="84">
        <f>COUNTIF($K64:$AN64,"d")</f>
        <v>0</v>
      </c>
      <c r="AT64" s="84">
        <f>COUNTIF($K64:$AN64,"e")</f>
        <v>0</v>
      </c>
      <c r="AU64" s="84">
        <f>COUNTIF($K64:$AN64,"f")</f>
        <v>0</v>
      </c>
      <c r="AV64" s="84">
        <f>COUNTIF($K64:$AN64,"g")</f>
        <v>0</v>
      </c>
      <c r="AW64" s="84">
        <f>COUNTIF($K64:$AN64,"h")</f>
        <v>0</v>
      </c>
      <c r="AX64" s="84">
        <f>COUNTIF($K64:$AN64,"i")</f>
        <v>0</v>
      </c>
      <c r="AY64" s="84">
        <f>COUNTIF($K64:$AN64,"j")</f>
        <v>0</v>
      </c>
      <c r="AZ64" s="84">
        <f>COUNTIF($K64:$AN64,"k")</f>
        <v>0</v>
      </c>
      <c r="BA64" s="84">
        <f>COUNTIF($K64:$AN64,"l")</f>
        <v>0</v>
      </c>
      <c r="BB64" s="84">
        <f>COUNTIF($K64:$AN64,"m")</f>
        <v>0</v>
      </c>
      <c r="BC64" s="84">
        <f>COUNTIF($K64:$AN64,"n")</f>
        <v>0</v>
      </c>
      <c r="BD64" s="84">
        <f>COUNTIF($K64:$AN64,"o")</f>
        <v>0</v>
      </c>
      <c r="BE64" s="84" t="str">
        <f t="shared" si="80"/>
        <v>0</v>
      </c>
      <c r="BF64" s="84" t="str">
        <f t="shared" si="81"/>
        <v>0</v>
      </c>
      <c r="BG64" s="84" t="str">
        <f t="shared" si="82"/>
        <v>0</v>
      </c>
      <c r="BH64" s="84" t="str">
        <f t="shared" si="83"/>
        <v>0</v>
      </c>
      <c r="BI64" s="84" t="str">
        <f t="shared" si="84"/>
        <v>0</v>
      </c>
      <c r="BJ64" s="84" t="str">
        <f t="shared" si="85"/>
        <v>0</v>
      </c>
      <c r="BK64" s="84" t="str">
        <f t="shared" si="86"/>
        <v>0</v>
      </c>
      <c r="BL64" s="84" t="str">
        <f t="shared" si="87"/>
        <v>0</v>
      </c>
      <c r="BM64" s="84" t="str">
        <f t="shared" si="88"/>
        <v>0</v>
      </c>
      <c r="BN64" s="84" t="str">
        <f t="shared" si="89"/>
        <v>0</v>
      </c>
      <c r="BO64" s="84" t="str">
        <f t="shared" si="90"/>
        <v>0</v>
      </c>
      <c r="BP64" s="84" t="str">
        <f t="shared" si="91"/>
        <v>0</v>
      </c>
      <c r="BQ64" s="84" t="str">
        <f t="shared" si="92"/>
        <v>0</v>
      </c>
      <c r="BR64" s="84" t="str">
        <f t="shared" si="93"/>
        <v>0</v>
      </c>
      <c r="BS64" s="84" t="str">
        <f t="shared" si="94"/>
        <v>0</v>
      </c>
      <c r="BV64" s="129"/>
    </row>
    <row r="65" spans="1:74" ht="39" customHeight="1" thickBot="1" x14ac:dyDescent="0.35">
      <c r="A65" s="28"/>
      <c r="B65" s="141" t="s">
        <v>65</v>
      </c>
      <c r="C65" s="128">
        <v>0.77083333333333337</v>
      </c>
      <c r="D65" s="162" t="s">
        <v>355</v>
      </c>
      <c r="E65" s="128" t="s">
        <v>323</v>
      </c>
      <c r="F65" s="142"/>
      <c r="G65" s="142"/>
      <c r="H65" s="165"/>
      <c r="I65" s="166"/>
      <c r="J65" s="167"/>
      <c r="K65" s="168"/>
      <c r="L65" s="169"/>
      <c r="M65" s="169"/>
      <c r="N65" s="168"/>
      <c r="O65" s="168"/>
      <c r="P65" s="168"/>
      <c r="Q65" s="168"/>
      <c r="R65" s="168"/>
      <c r="S65" s="169"/>
      <c r="T65" s="169"/>
      <c r="U65" s="168"/>
      <c r="V65" s="168"/>
      <c r="W65" s="168"/>
      <c r="X65" s="168"/>
      <c r="Y65" s="168"/>
      <c r="Z65" s="169"/>
      <c r="AA65" s="169"/>
      <c r="AB65" s="168"/>
      <c r="AC65" s="168"/>
      <c r="AD65" s="168"/>
      <c r="AE65" s="168"/>
      <c r="AF65" s="168"/>
      <c r="AG65" s="169"/>
      <c r="AH65" s="169"/>
      <c r="AI65" s="168"/>
      <c r="AJ65" s="168"/>
      <c r="AK65" s="168"/>
      <c r="AL65" s="168"/>
      <c r="AM65" s="168"/>
      <c r="AN65" s="169"/>
      <c r="AO65" s="82"/>
      <c r="AP65" s="84">
        <f>COUNTIF($K65:$AN65,"a")</f>
        <v>0</v>
      </c>
      <c r="AQ65" s="84">
        <f>COUNTIF($K65:$AN65,"b")</f>
        <v>0</v>
      </c>
      <c r="AR65" s="84">
        <f>COUNTIF($K65:$AN65,"c")</f>
        <v>0</v>
      </c>
      <c r="AS65" s="84">
        <f>COUNTIF($K65:$AN65,"d")</f>
        <v>0</v>
      </c>
      <c r="AT65" s="84">
        <f>COUNTIF($K65:$AN65,"e")</f>
        <v>0</v>
      </c>
      <c r="AU65" s="84">
        <f>COUNTIF($K65:$AN65,"f")</f>
        <v>0</v>
      </c>
      <c r="AV65" s="84">
        <f>COUNTIF($K65:$AN65,"g")</f>
        <v>0</v>
      </c>
      <c r="AW65" s="84">
        <f>COUNTIF($K65:$AN65,"h")</f>
        <v>0</v>
      </c>
      <c r="AX65" s="84">
        <f>COUNTIF($K65:$AN65,"i")</f>
        <v>0</v>
      </c>
      <c r="AY65" s="84">
        <f>COUNTIF($K65:$AN65,"j")</f>
        <v>0</v>
      </c>
      <c r="AZ65" s="84">
        <f>COUNTIF($K65:$AN65,"k")</f>
        <v>0</v>
      </c>
      <c r="BA65" s="84">
        <f>COUNTIF($K65:$AN65,"l")</f>
        <v>0</v>
      </c>
      <c r="BB65" s="84">
        <f>COUNTIF($K65:$AN65,"m")</f>
        <v>0</v>
      </c>
      <c r="BC65" s="84">
        <f>COUNTIF($K65:$AN65,"n")</f>
        <v>0</v>
      </c>
      <c r="BD65" s="84">
        <f>COUNTIF($K65:$AN65,"o")</f>
        <v>0</v>
      </c>
      <c r="BE65" s="84" t="str">
        <f t="shared" si="80"/>
        <v>0</v>
      </c>
      <c r="BF65" s="84" t="str">
        <f t="shared" si="81"/>
        <v>0</v>
      </c>
      <c r="BG65" s="84" t="str">
        <f t="shared" si="82"/>
        <v>0</v>
      </c>
      <c r="BH65" s="84" t="str">
        <f t="shared" si="83"/>
        <v>0</v>
      </c>
      <c r="BI65" s="84" t="str">
        <f t="shared" si="84"/>
        <v>0</v>
      </c>
      <c r="BJ65" s="84" t="str">
        <f t="shared" si="85"/>
        <v>0</v>
      </c>
      <c r="BK65" s="84" t="str">
        <f t="shared" si="86"/>
        <v>0</v>
      </c>
      <c r="BL65" s="84" t="str">
        <f t="shared" si="87"/>
        <v>0</v>
      </c>
      <c r="BM65" s="84" t="str">
        <f t="shared" si="88"/>
        <v>0</v>
      </c>
      <c r="BN65" s="84" t="str">
        <f t="shared" si="89"/>
        <v>0</v>
      </c>
      <c r="BO65" s="84" t="str">
        <f t="shared" si="90"/>
        <v>0</v>
      </c>
      <c r="BP65" s="84" t="str">
        <f t="shared" si="91"/>
        <v>0</v>
      </c>
      <c r="BQ65" s="84" t="str">
        <f t="shared" si="92"/>
        <v>0</v>
      </c>
      <c r="BR65" s="84" t="str">
        <f t="shared" si="93"/>
        <v>0</v>
      </c>
      <c r="BS65" s="84" t="str">
        <f t="shared" si="94"/>
        <v>0</v>
      </c>
      <c r="BV65" s="129"/>
    </row>
    <row r="66" spans="1:74" ht="42" customHeight="1" thickBot="1" x14ac:dyDescent="0.35">
      <c r="A66" s="28"/>
      <c r="B66" s="143" t="s">
        <v>66</v>
      </c>
      <c r="C66" s="144">
        <v>0.7909722222222223</v>
      </c>
      <c r="D66" s="144" t="s">
        <v>314</v>
      </c>
      <c r="E66" s="144" t="s">
        <v>387</v>
      </c>
      <c r="F66" s="147">
        <v>361</v>
      </c>
      <c r="G66" s="147">
        <f>$F66*'Campaign Total'!$F$46</f>
        <v>342.95</v>
      </c>
      <c r="H66" s="165">
        <f t="shared" ref="H66" si="127">SUM(AP66:BD66)</f>
        <v>0</v>
      </c>
      <c r="I66" s="166">
        <f t="shared" ref="I66" si="128">SUM(BE66:BS66)</f>
        <v>0</v>
      </c>
      <c r="J66" s="167"/>
      <c r="K66" s="168"/>
      <c r="L66" s="172"/>
      <c r="M66" s="172"/>
      <c r="N66" s="168"/>
      <c r="O66" s="168"/>
      <c r="P66" s="168"/>
      <c r="Q66" s="168"/>
      <c r="R66" s="168"/>
      <c r="S66" s="172"/>
      <c r="T66" s="172"/>
      <c r="U66" s="168"/>
      <c r="V66" s="168"/>
      <c r="W66" s="168"/>
      <c r="X66" s="168"/>
      <c r="Y66" s="168"/>
      <c r="Z66" s="172"/>
      <c r="AA66" s="172"/>
      <c r="AB66" s="168"/>
      <c r="AC66" s="168"/>
      <c r="AD66" s="168"/>
      <c r="AE66" s="168"/>
      <c r="AF66" s="168"/>
      <c r="AG66" s="172"/>
      <c r="AH66" s="172"/>
      <c r="AI66" s="168"/>
      <c r="AJ66" s="168"/>
      <c r="AK66" s="168"/>
      <c r="AL66" s="168"/>
      <c r="AM66" s="168"/>
      <c r="AN66" s="172"/>
      <c r="AO66" s="82"/>
      <c r="AP66" s="84">
        <f>COUNTIF($K66:$AN66,"a")</f>
        <v>0</v>
      </c>
      <c r="AQ66" s="84">
        <f>COUNTIF($K66:$AN66,"b")</f>
        <v>0</v>
      </c>
      <c r="AR66" s="84">
        <f>COUNTIF($K66:$AN66,"c")</f>
        <v>0</v>
      </c>
      <c r="AS66" s="84">
        <f>COUNTIF($K66:$AN66,"d")</f>
        <v>0</v>
      </c>
      <c r="AT66" s="84">
        <f>COUNTIF($K66:$AN66,"e")</f>
        <v>0</v>
      </c>
      <c r="AU66" s="84">
        <f>COUNTIF($K66:$AN66,"f")</f>
        <v>0</v>
      </c>
      <c r="AV66" s="84">
        <f>COUNTIF($K66:$AN66,"g")</f>
        <v>0</v>
      </c>
      <c r="AW66" s="84">
        <f>COUNTIF($K66:$AN66,"h")</f>
        <v>0</v>
      </c>
      <c r="AX66" s="84">
        <f>COUNTIF($K66:$AN66,"i")</f>
        <v>0</v>
      </c>
      <c r="AY66" s="84">
        <f>COUNTIF($K66:$AN66,"j")</f>
        <v>0</v>
      </c>
      <c r="AZ66" s="84">
        <f>COUNTIF($K66:$AN66,"k")</f>
        <v>0</v>
      </c>
      <c r="BA66" s="84">
        <f>COUNTIF($K66:$AN66,"l")</f>
        <v>0</v>
      </c>
      <c r="BB66" s="84">
        <f>COUNTIF($K66:$AN66,"m")</f>
        <v>0</v>
      </c>
      <c r="BC66" s="84">
        <f>COUNTIF($K66:$AN66,"n")</f>
        <v>0</v>
      </c>
      <c r="BD66" s="84">
        <f>COUNTIF($K66:$AN66,"o")</f>
        <v>0</v>
      </c>
      <c r="BE66" s="84" t="str">
        <f t="shared" ref="BE66" si="129">IF(AP66&gt;0,($G66*AP66*$F$14),"0")</f>
        <v>0</v>
      </c>
      <c r="BF66" s="84" t="str">
        <f t="shared" ref="BF66" si="130">IF(AQ66&gt;0,($G66*AQ66*$F$15),"0")</f>
        <v>0</v>
      </c>
      <c r="BG66" s="84" t="str">
        <f t="shared" ref="BG66" si="131">IF(AR66&gt;0,($G66*AR66*$F$16),"0")</f>
        <v>0</v>
      </c>
      <c r="BH66" s="84" t="str">
        <f t="shared" ref="BH66" si="132">IF(AS66&gt;0,($G66*AS66*$F$17),"0")</f>
        <v>0</v>
      </c>
      <c r="BI66" s="84" t="str">
        <f t="shared" ref="BI66" si="133">IF(AT66&gt;0,($G66*AT66*$F$18),"0")</f>
        <v>0</v>
      </c>
      <c r="BJ66" s="84" t="str">
        <f t="shared" ref="BJ66" si="134">IF(AU66&gt;0,($G66*AU66*$F$19),"0")</f>
        <v>0</v>
      </c>
      <c r="BK66" s="84" t="str">
        <f t="shared" ref="BK66" si="135">IF(AV66&gt;0,($G66*AV66*$F$20),"0")</f>
        <v>0</v>
      </c>
      <c r="BL66" s="84" t="str">
        <f t="shared" ref="BL66" si="136">IF(AW66&gt;0,($G66*AW66*$F$21),"0")</f>
        <v>0</v>
      </c>
      <c r="BM66" s="84" t="str">
        <f t="shared" ref="BM66" si="137">IF(AX66&gt;0,($G66*AX66*$F$22),"0")</f>
        <v>0</v>
      </c>
      <c r="BN66" s="84" t="str">
        <f t="shared" ref="BN66" si="138">IF(AY66&gt;0,($G66*AY66*$F$23),"0")</f>
        <v>0</v>
      </c>
      <c r="BO66" s="84" t="str">
        <f t="shared" ref="BO66" si="139">IF(AZ66&gt;0,($G66*AZ66*$F$24),"0")</f>
        <v>0</v>
      </c>
      <c r="BP66" s="84" t="str">
        <f t="shared" ref="BP66" si="140">IF(BA66&gt;0,($G66*BA66*$F$25),"0")</f>
        <v>0</v>
      </c>
      <c r="BQ66" s="84" t="str">
        <f t="shared" ref="BQ66" si="141">IF(BB66&gt;0,($G66*BB66*$F$26),"0")</f>
        <v>0</v>
      </c>
      <c r="BR66" s="84" t="str">
        <f t="shared" ref="BR66" si="142">IF(BC66&gt;0,($G66*BC66*$F$27),"0")</f>
        <v>0</v>
      </c>
      <c r="BS66" s="84" t="str">
        <f t="shared" ref="BS66" si="143">IF(BD66&gt;0,($G66*BD66*$F$28),"0")</f>
        <v>0</v>
      </c>
      <c r="BV66" s="129"/>
    </row>
    <row r="67" spans="1:74" ht="42" customHeight="1" thickBot="1" x14ac:dyDescent="0.35">
      <c r="A67" s="29"/>
      <c r="B67" s="141" t="s">
        <v>65</v>
      </c>
      <c r="C67" s="128">
        <v>0.79166666666666663</v>
      </c>
      <c r="D67" s="162" t="s">
        <v>388</v>
      </c>
      <c r="E67" s="128" t="s">
        <v>323</v>
      </c>
      <c r="F67" s="142"/>
      <c r="G67" s="142"/>
      <c r="H67" s="165"/>
      <c r="I67" s="166"/>
      <c r="J67" s="167"/>
      <c r="K67" s="168"/>
      <c r="L67" s="169"/>
      <c r="M67" s="169"/>
      <c r="N67" s="168"/>
      <c r="O67" s="168"/>
      <c r="P67" s="168"/>
      <c r="Q67" s="168"/>
      <c r="R67" s="168"/>
      <c r="S67" s="169"/>
      <c r="T67" s="169"/>
      <c r="U67" s="168"/>
      <c r="V67" s="168"/>
      <c r="W67" s="168"/>
      <c r="X67" s="168"/>
      <c r="Y67" s="168"/>
      <c r="Z67" s="169"/>
      <c r="AA67" s="169"/>
      <c r="AB67" s="168"/>
      <c r="AC67" s="168"/>
      <c r="AD67" s="168"/>
      <c r="AE67" s="168"/>
      <c r="AF67" s="168"/>
      <c r="AG67" s="169"/>
      <c r="AH67" s="169"/>
      <c r="AI67" s="168"/>
      <c r="AJ67" s="168"/>
      <c r="AK67" s="168"/>
      <c r="AL67" s="168"/>
      <c r="AM67" s="168"/>
      <c r="AN67" s="169"/>
      <c r="AO67" s="170"/>
      <c r="AP67" s="171">
        <f>COUNTIF($K67:$AN67,"a")</f>
        <v>0</v>
      </c>
      <c r="AQ67" s="171">
        <f>COUNTIF($K67:$AN67,"b")</f>
        <v>0</v>
      </c>
      <c r="AR67" s="171">
        <f>COUNTIF($K67:$AN67,"c")</f>
        <v>0</v>
      </c>
      <c r="AS67" s="171">
        <f>COUNTIF($K67:$AN67,"d")</f>
        <v>0</v>
      </c>
      <c r="AT67" s="171">
        <f>COUNTIF($K67:$AN67,"e")</f>
        <v>0</v>
      </c>
      <c r="AU67" s="171">
        <f>COUNTIF($K67:$AN67,"f")</f>
        <v>0</v>
      </c>
      <c r="AV67" s="171">
        <f>COUNTIF($K67:$AN67,"g")</f>
        <v>0</v>
      </c>
      <c r="AW67" s="171">
        <f>COUNTIF($K67:$AN67,"h")</f>
        <v>0</v>
      </c>
      <c r="AX67" s="171">
        <f>COUNTIF($K67:$AN67,"i")</f>
        <v>0</v>
      </c>
      <c r="AY67" s="171">
        <f>COUNTIF($K67:$AN67,"j")</f>
        <v>0</v>
      </c>
      <c r="AZ67" s="171">
        <f>COUNTIF($K67:$AN67,"k")</f>
        <v>0</v>
      </c>
      <c r="BA67" s="171">
        <f>COUNTIF($K67:$AN67,"l")</f>
        <v>0</v>
      </c>
      <c r="BB67" s="171">
        <f>COUNTIF($K67:$AN67,"m")</f>
        <v>0</v>
      </c>
      <c r="BC67" s="171">
        <f>COUNTIF($K67:$AN67,"n")</f>
        <v>0</v>
      </c>
      <c r="BD67" s="171">
        <f>COUNTIF($K67:$AN67,"o")</f>
        <v>0</v>
      </c>
      <c r="BE67" s="171" t="str">
        <f t="shared" si="80"/>
        <v>0</v>
      </c>
      <c r="BF67" s="171" t="str">
        <f t="shared" si="81"/>
        <v>0</v>
      </c>
      <c r="BG67" s="171" t="str">
        <f t="shared" si="82"/>
        <v>0</v>
      </c>
      <c r="BH67" s="171" t="str">
        <f t="shared" si="83"/>
        <v>0</v>
      </c>
      <c r="BI67" s="171" t="str">
        <f t="shared" si="84"/>
        <v>0</v>
      </c>
      <c r="BJ67" s="171" t="str">
        <f t="shared" si="85"/>
        <v>0</v>
      </c>
      <c r="BK67" s="171" t="str">
        <f t="shared" si="86"/>
        <v>0</v>
      </c>
      <c r="BL67" s="171" t="str">
        <f t="shared" si="87"/>
        <v>0</v>
      </c>
      <c r="BM67" s="171" t="str">
        <f t="shared" si="88"/>
        <v>0</v>
      </c>
      <c r="BN67" s="171" t="str">
        <f t="shared" si="89"/>
        <v>0</v>
      </c>
      <c r="BO67" s="171" t="str">
        <f t="shared" si="90"/>
        <v>0</v>
      </c>
      <c r="BP67" s="171" t="str">
        <f t="shared" si="91"/>
        <v>0</v>
      </c>
      <c r="BQ67" s="171" t="str">
        <f t="shared" si="92"/>
        <v>0</v>
      </c>
      <c r="BR67" s="171" t="str">
        <f t="shared" si="93"/>
        <v>0</v>
      </c>
      <c r="BS67" s="171" t="str">
        <f t="shared" si="94"/>
        <v>0</v>
      </c>
      <c r="BT67" s="167"/>
      <c r="BV67" s="129"/>
    </row>
    <row r="68" spans="1:74" ht="21" customHeight="1" thickBot="1" x14ac:dyDescent="0.35">
      <c r="A68" s="29"/>
      <c r="B68" s="143" t="s">
        <v>66</v>
      </c>
      <c r="C68" s="144">
        <v>0.81180555555555556</v>
      </c>
      <c r="D68" s="144" t="s">
        <v>245</v>
      </c>
      <c r="E68" s="144" t="s">
        <v>259</v>
      </c>
      <c r="F68" s="147">
        <v>185</v>
      </c>
      <c r="G68" s="147">
        <f>$F68*'Campaign Total'!$F$46</f>
        <v>175.75</v>
      </c>
      <c r="H68" s="165">
        <f t="shared" si="25"/>
        <v>0</v>
      </c>
      <c r="I68" s="166">
        <f t="shared" si="26"/>
        <v>0</v>
      </c>
      <c r="J68" s="167"/>
      <c r="K68" s="168"/>
      <c r="L68" s="172"/>
      <c r="M68" s="172"/>
      <c r="N68" s="168"/>
      <c r="O68" s="168"/>
      <c r="P68" s="168"/>
      <c r="Q68" s="168"/>
      <c r="R68" s="168"/>
      <c r="S68" s="172"/>
      <c r="T68" s="172"/>
      <c r="U68" s="168"/>
      <c r="V68" s="168"/>
      <c r="W68" s="168"/>
      <c r="X68" s="168"/>
      <c r="Y68" s="168"/>
      <c r="Z68" s="172"/>
      <c r="AA68" s="172"/>
      <c r="AB68" s="168"/>
      <c r="AC68" s="168"/>
      <c r="AD68" s="168"/>
      <c r="AE68" s="168"/>
      <c r="AF68" s="168"/>
      <c r="AG68" s="172"/>
      <c r="AH68" s="172"/>
      <c r="AI68" s="168"/>
      <c r="AJ68" s="168"/>
      <c r="AK68" s="168"/>
      <c r="AL68" s="168"/>
      <c r="AM68" s="168"/>
      <c r="AN68" s="172"/>
      <c r="AO68" s="170"/>
      <c r="AP68" s="171">
        <f>COUNTIF($K68:$AN68,"a")</f>
        <v>0</v>
      </c>
      <c r="AQ68" s="171">
        <f>COUNTIF($K68:$AN68,"b")</f>
        <v>0</v>
      </c>
      <c r="AR68" s="171">
        <f>COUNTIF($K68:$AN68,"c")</f>
        <v>0</v>
      </c>
      <c r="AS68" s="171">
        <f>COUNTIF($K68:$AN68,"d")</f>
        <v>0</v>
      </c>
      <c r="AT68" s="171">
        <f>COUNTIF($K68:$AN68,"e")</f>
        <v>0</v>
      </c>
      <c r="AU68" s="171">
        <f>COUNTIF($K68:$AN68,"f")</f>
        <v>0</v>
      </c>
      <c r="AV68" s="171">
        <f>COUNTIF($K68:$AN68,"g")</f>
        <v>0</v>
      </c>
      <c r="AW68" s="171">
        <f>COUNTIF($K68:$AN68,"h")</f>
        <v>0</v>
      </c>
      <c r="AX68" s="171">
        <f>COUNTIF($K68:$AN68,"i")</f>
        <v>0</v>
      </c>
      <c r="AY68" s="171">
        <f>COUNTIF($K68:$AN68,"j")</f>
        <v>0</v>
      </c>
      <c r="AZ68" s="171">
        <f>COUNTIF($K68:$AN68,"k")</f>
        <v>0</v>
      </c>
      <c r="BA68" s="171">
        <f>COUNTIF($K68:$AN68,"l")</f>
        <v>0</v>
      </c>
      <c r="BB68" s="171">
        <f>COUNTIF($K68:$AN68,"m")</f>
        <v>0</v>
      </c>
      <c r="BC68" s="171">
        <f>COUNTIF($K68:$AN68,"n")</f>
        <v>0</v>
      </c>
      <c r="BD68" s="171">
        <f>COUNTIF($K68:$AN68,"o")</f>
        <v>0</v>
      </c>
      <c r="BE68" s="171" t="str">
        <f t="shared" si="80"/>
        <v>0</v>
      </c>
      <c r="BF68" s="171" t="str">
        <f t="shared" si="81"/>
        <v>0</v>
      </c>
      <c r="BG68" s="171" t="str">
        <f t="shared" si="82"/>
        <v>0</v>
      </c>
      <c r="BH68" s="171" t="str">
        <f t="shared" si="83"/>
        <v>0</v>
      </c>
      <c r="BI68" s="171" t="str">
        <f t="shared" si="84"/>
        <v>0</v>
      </c>
      <c r="BJ68" s="171" t="str">
        <f t="shared" si="85"/>
        <v>0</v>
      </c>
      <c r="BK68" s="171" t="str">
        <f t="shared" si="86"/>
        <v>0</v>
      </c>
      <c r="BL68" s="171" t="str">
        <f t="shared" si="87"/>
        <v>0</v>
      </c>
      <c r="BM68" s="171" t="str">
        <f t="shared" si="88"/>
        <v>0</v>
      </c>
      <c r="BN68" s="171" t="str">
        <f t="shared" si="89"/>
        <v>0</v>
      </c>
      <c r="BO68" s="171" t="str">
        <f t="shared" si="90"/>
        <v>0</v>
      </c>
      <c r="BP68" s="171" t="str">
        <f t="shared" si="91"/>
        <v>0</v>
      </c>
      <c r="BQ68" s="171" t="str">
        <f t="shared" si="92"/>
        <v>0</v>
      </c>
      <c r="BR68" s="171" t="str">
        <f t="shared" si="93"/>
        <v>0</v>
      </c>
      <c r="BS68" s="171" t="str">
        <f t="shared" si="94"/>
        <v>0</v>
      </c>
      <c r="BT68" s="167"/>
      <c r="BV68" s="129"/>
    </row>
    <row r="69" spans="1:74" ht="21" customHeight="1" thickBot="1" x14ac:dyDescent="0.35">
      <c r="A69" s="29"/>
      <c r="B69" s="141" t="s">
        <v>65</v>
      </c>
      <c r="C69" s="128">
        <v>0.8125</v>
      </c>
      <c r="D69" s="211" t="s">
        <v>392</v>
      </c>
      <c r="E69" s="212"/>
      <c r="F69" s="142"/>
      <c r="G69" s="142"/>
      <c r="H69" s="165"/>
      <c r="I69" s="166"/>
      <c r="J69" s="167"/>
      <c r="K69" s="168"/>
      <c r="L69" s="169"/>
      <c r="M69" s="169"/>
      <c r="N69" s="168"/>
      <c r="O69" s="168"/>
      <c r="P69" s="168"/>
      <c r="Q69" s="168"/>
      <c r="R69" s="168"/>
      <c r="S69" s="169"/>
      <c r="T69" s="169"/>
      <c r="U69" s="168"/>
      <c r="V69" s="168"/>
      <c r="W69" s="168"/>
      <c r="X69" s="168"/>
      <c r="Y69" s="168"/>
      <c r="Z69" s="169"/>
      <c r="AA69" s="169"/>
      <c r="AB69" s="168"/>
      <c r="AC69" s="168"/>
      <c r="AD69" s="168"/>
      <c r="AE69" s="168"/>
      <c r="AF69" s="168"/>
      <c r="AG69" s="169"/>
      <c r="AH69" s="169"/>
      <c r="AI69" s="168"/>
      <c r="AJ69" s="168"/>
      <c r="AK69" s="168"/>
      <c r="AL69" s="168"/>
      <c r="AM69" s="168"/>
      <c r="AN69" s="169"/>
      <c r="AO69" s="170"/>
      <c r="AP69" s="171">
        <f>COUNTIF($K69:$AN69,"a")</f>
        <v>0</v>
      </c>
      <c r="AQ69" s="171">
        <f>COUNTIF($K69:$AN69,"b")</f>
        <v>0</v>
      </c>
      <c r="AR69" s="171">
        <f>COUNTIF($K69:$AN69,"c")</f>
        <v>0</v>
      </c>
      <c r="AS69" s="171">
        <f>COUNTIF($K69:$AN69,"d")</f>
        <v>0</v>
      </c>
      <c r="AT69" s="171">
        <f>COUNTIF($K69:$AN69,"e")</f>
        <v>0</v>
      </c>
      <c r="AU69" s="171">
        <f>COUNTIF($K69:$AN69,"f")</f>
        <v>0</v>
      </c>
      <c r="AV69" s="171">
        <f>COUNTIF($K69:$AN69,"g")</f>
        <v>0</v>
      </c>
      <c r="AW69" s="171">
        <f>COUNTIF($K69:$AN69,"h")</f>
        <v>0</v>
      </c>
      <c r="AX69" s="171">
        <f>COUNTIF($K69:$AN69,"i")</f>
        <v>0</v>
      </c>
      <c r="AY69" s="171">
        <f>COUNTIF($K69:$AN69,"j")</f>
        <v>0</v>
      </c>
      <c r="AZ69" s="171">
        <f>COUNTIF($K69:$AN69,"k")</f>
        <v>0</v>
      </c>
      <c r="BA69" s="171">
        <f>COUNTIF($K69:$AN69,"l")</f>
        <v>0</v>
      </c>
      <c r="BB69" s="171">
        <f>COUNTIF($K69:$AN69,"m")</f>
        <v>0</v>
      </c>
      <c r="BC69" s="171">
        <f>COUNTIF($K69:$AN69,"n")</f>
        <v>0</v>
      </c>
      <c r="BD69" s="171">
        <f>COUNTIF($K69:$AN69,"o")</f>
        <v>0</v>
      </c>
      <c r="BE69" s="171" t="str">
        <f t="shared" si="80"/>
        <v>0</v>
      </c>
      <c r="BF69" s="171" t="str">
        <f t="shared" si="81"/>
        <v>0</v>
      </c>
      <c r="BG69" s="171" t="str">
        <f t="shared" si="82"/>
        <v>0</v>
      </c>
      <c r="BH69" s="171" t="str">
        <f t="shared" si="83"/>
        <v>0</v>
      </c>
      <c r="BI69" s="171" t="str">
        <f t="shared" si="84"/>
        <v>0</v>
      </c>
      <c r="BJ69" s="171" t="str">
        <f t="shared" si="85"/>
        <v>0</v>
      </c>
      <c r="BK69" s="171" t="str">
        <f t="shared" si="86"/>
        <v>0</v>
      </c>
      <c r="BL69" s="171" t="str">
        <f t="shared" si="87"/>
        <v>0</v>
      </c>
      <c r="BM69" s="171" t="str">
        <f t="shared" si="88"/>
        <v>0</v>
      </c>
      <c r="BN69" s="171" t="str">
        <f t="shared" si="89"/>
        <v>0</v>
      </c>
      <c r="BO69" s="171" t="str">
        <f t="shared" si="90"/>
        <v>0</v>
      </c>
      <c r="BP69" s="171" t="str">
        <f t="shared" si="91"/>
        <v>0</v>
      </c>
      <c r="BQ69" s="171" t="str">
        <f t="shared" si="92"/>
        <v>0</v>
      </c>
      <c r="BR69" s="171" t="str">
        <f t="shared" si="93"/>
        <v>0</v>
      </c>
      <c r="BS69" s="171" t="str">
        <f t="shared" si="94"/>
        <v>0</v>
      </c>
      <c r="BT69" s="167"/>
      <c r="BV69" s="129"/>
    </row>
    <row r="70" spans="1:74" ht="21" customHeight="1" thickBot="1" x14ac:dyDescent="0.35">
      <c r="A70" s="29"/>
      <c r="B70" s="143" t="s">
        <v>66</v>
      </c>
      <c r="C70" s="144">
        <v>0.83263888888888893</v>
      </c>
      <c r="D70" s="144" t="s">
        <v>246</v>
      </c>
      <c r="E70" s="144" t="s">
        <v>260</v>
      </c>
      <c r="F70" s="147">
        <v>304</v>
      </c>
      <c r="G70" s="147">
        <f>$F70*'Campaign Total'!$F$46</f>
        <v>288.8</v>
      </c>
      <c r="H70" s="165">
        <f>SUM(AP70:BD70)</f>
        <v>0</v>
      </c>
      <c r="I70" s="166">
        <f>SUM(BE70:BS70)</f>
        <v>0</v>
      </c>
      <c r="J70" s="167"/>
      <c r="K70" s="168"/>
      <c r="L70" s="172"/>
      <c r="M70" s="172"/>
      <c r="N70" s="168"/>
      <c r="O70" s="168"/>
      <c r="P70" s="168"/>
      <c r="Q70" s="168"/>
      <c r="R70" s="168"/>
      <c r="S70" s="172"/>
      <c r="T70" s="172"/>
      <c r="U70" s="168"/>
      <c r="V70" s="168"/>
      <c r="W70" s="168"/>
      <c r="X70" s="168"/>
      <c r="Y70" s="168"/>
      <c r="Z70" s="172"/>
      <c r="AA70" s="172"/>
      <c r="AB70" s="168"/>
      <c r="AC70" s="168"/>
      <c r="AD70" s="168"/>
      <c r="AE70" s="168"/>
      <c r="AF70" s="168"/>
      <c r="AG70" s="172"/>
      <c r="AH70" s="172"/>
      <c r="AI70" s="168"/>
      <c r="AJ70" s="168"/>
      <c r="AK70" s="168"/>
      <c r="AL70" s="168"/>
      <c r="AM70" s="168"/>
      <c r="AN70" s="172"/>
      <c r="AO70" s="170"/>
      <c r="AP70" s="171">
        <f>COUNTIF($K70:$AN70,"a")</f>
        <v>0</v>
      </c>
      <c r="AQ70" s="171">
        <f>COUNTIF($K70:$AN70,"b")</f>
        <v>0</v>
      </c>
      <c r="AR70" s="171">
        <f>COUNTIF($K70:$AN70,"c")</f>
        <v>0</v>
      </c>
      <c r="AS70" s="171">
        <f>COUNTIF($K70:$AN70,"d")</f>
        <v>0</v>
      </c>
      <c r="AT70" s="171">
        <f>COUNTIF($K70:$AN70,"e")</f>
        <v>0</v>
      </c>
      <c r="AU70" s="171">
        <f>COUNTIF($K70:$AN70,"f")</f>
        <v>0</v>
      </c>
      <c r="AV70" s="171">
        <f>COUNTIF($K70:$AN70,"g")</f>
        <v>0</v>
      </c>
      <c r="AW70" s="171">
        <f>COUNTIF($K70:$AN70,"h")</f>
        <v>0</v>
      </c>
      <c r="AX70" s="171">
        <f>COUNTIF($K70:$AN70,"i")</f>
        <v>0</v>
      </c>
      <c r="AY70" s="171">
        <f>COUNTIF($K70:$AN70,"j")</f>
        <v>0</v>
      </c>
      <c r="AZ70" s="171">
        <f>COUNTIF($K70:$AN70,"k")</f>
        <v>0</v>
      </c>
      <c r="BA70" s="171">
        <f>COUNTIF($K70:$AN70,"l")</f>
        <v>0</v>
      </c>
      <c r="BB70" s="171">
        <f>COUNTIF($K70:$AN70,"m")</f>
        <v>0</v>
      </c>
      <c r="BC70" s="171">
        <f>COUNTIF($K70:$AN70,"n")</f>
        <v>0</v>
      </c>
      <c r="BD70" s="171">
        <f>COUNTIF($K70:$AN70,"o")</f>
        <v>0</v>
      </c>
      <c r="BE70" s="171" t="str">
        <f>IF(AP70&gt;0,($G70*AP70*$F$14),"0")</f>
        <v>0</v>
      </c>
      <c r="BF70" s="171" t="str">
        <f>IF(AQ70&gt;0,($G70*AQ70*$F$15),"0")</f>
        <v>0</v>
      </c>
      <c r="BG70" s="171" t="str">
        <f>IF(AR70&gt;0,($G70*AR70*$F$16),"0")</f>
        <v>0</v>
      </c>
      <c r="BH70" s="171" t="str">
        <f>IF(AS70&gt;0,($G70*AS70*$F$17),"0")</f>
        <v>0</v>
      </c>
      <c r="BI70" s="171" t="str">
        <f>IF(AT70&gt;0,($G70*AT70*$F$18),"0")</f>
        <v>0</v>
      </c>
      <c r="BJ70" s="171" t="str">
        <f>IF(AU70&gt;0,($G70*AU70*$F$19),"0")</f>
        <v>0</v>
      </c>
      <c r="BK70" s="171" t="str">
        <f>IF(AV70&gt;0,($G70*AV70*$F$20),"0")</f>
        <v>0</v>
      </c>
      <c r="BL70" s="171" t="str">
        <f>IF(AW70&gt;0,($G70*AW70*$F$21),"0")</f>
        <v>0</v>
      </c>
      <c r="BM70" s="171" t="str">
        <f>IF(AX70&gt;0,($G70*AX70*$F$22),"0")</f>
        <v>0</v>
      </c>
      <c r="BN70" s="171" t="str">
        <f>IF(AY70&gt;0,($G70*AY70*$F$23),"0")</f>
        <v>0</v>
      </c>
      <c r="BO70" s="171" t="str">
        <f>IF(AZ70&gt;0,($G70*AZ70*$F$24),"0")</f>
        <v>0</v>
      </c>
      <c r="BP70" s="171" t="str">
        <f>IF(BA70&gt;0,($G70*BA70*$F$25),"0")</f>
        <v>0</v>
      </c>
      <c r="BQ70" s="171" t="str">
        <f>IF(BB70&gt;0,($G70*BB70*$F$26),"0")</f>
        <v>0</v>
      </c>
      <c r="BR70" s="171" t="str">
        <f>IF(BC70&gt;0,($G70*BC70*$F$27),"0")</f>
        <v>0</v>
      </c>
      <c r="BS70" s="171" t="str">
        <f>IF(BD70&gt;0,($G70*BD70*$F$28),"0")</f>
        <v>0</v>
      </c>
      <c r="BT70" s="167"/>
      <c r="BV70" s="129"/>
    </row>
    <row r="71" spans="1:74" ht="41.25" customHeight="1" thickBot="1" x14ac:dyDescent="0.35">
      <c r="A71" s="29"/>
      <c r="B71" s="141" t="s">
        <v>65</v>
      </c>
      <c r="C71" s="128">
        <v>0.83333333333333337</v>
      </c>
      <c r="D71" s="128" t="s">
        <v>315</v>
      </c>
      <c r="E71" s="163" t="s">
        <v>312</v>
      </c>
      <c r="F71" s="142"/>
      <c r="G71" s="142"/>
      <c r="H71" s="165"/>
      <c r="I71" s="166"/>
      <c r="J71" s="167"/>
      <c r="K71" s="168"/>
      <c r="L71" s="169"/>
      <c r="M71" s="169"/>
      <c r="N71" s="168"/>
      <c r="O71" s="168"/>
      <c r="P71" s="168"/>
      <c r="Q71" s="168"/>
      <c r="R71" s="168"/>
      <c r="S71" s="169"/>
      <c r="T71" s="169"/>
      <c r="U71" s="168"/>
      <c r="V71" s="168"/>
      <c r="W71" s="168"/>
      <c r="X71" s="168"/>
      <c r="Y71" s="168"/>
      <c r="Z71" s="169"/>
      <c r="AA71" s="169"/>
      <c r="AB71" s="168"/>
      <c r="AC71" s="168"/>
      <c r="AD71" s="168"/>
      <c r="AE71" s="168"/>
      <c r="AF71" s="168"/>
      <c r="AG71" s="169"/>
      <c r="AH71" s="169"/>
      <c r="AI71" s="168"/>
      <c r="AJ71" s="168"/>
      <c r="AK71" s="168"/>
      <c r="AL71" s="168"/>
      <c r="AM71" s="168"/>
      <c r="AN71" s="169"/>
      <c r="AO71" s="170"/>
      <c r="AP71" s="171">
        <f>COUNTIF($K71:$AN71,"a")</f>
        <v>0</v>
      </c>
      <c r="AQ71" s="171">
        <f>COUNTIF($K71:$AN71,"b")</f>
        <v>0</v>
      </c>
      <c r="AR71" s="171">
        <f>COUNTIF($K71:$AN71,"c")</f>
        <v>0</v>
      </c>
      <c r="AS71" s="171">
        <f>COUNTIF($K71:$AN71,"d")</f>
        <v>0</v>
      </c>
      <c r="AT71" s="171">
        <f>COUNTIF($K71:$AN71,"e")</f>
        <v>0</v>
      </c>
      <c r="AU71" s="171">
        <f>COUNTIF($K71:$AN71,"f")</f>
        <v>0</v>
      </c>
      <c r="AV71" s="171">
        <f>COUNTIF($K71:$AN71,"g")</f>
        <v>0</v>
      </c>
      <c r="AW71" s="171">
        <f>COUNTIF($K71:$AN71,"h")</f>
        <v>0</v>
      </c>
      <c r="AX71" s="171">
        <f>COUNTIF($K71:$AN71,"i")</f>
        <v>0</v>
      </c>
      <c r="AY71" s="171">
        <f>COUNTIF($K71:$AN71,"j")</f>
        <v>0</v>
      </c>
      <c r="AZ71" s="171">
        <f>COUNTIF($K71:$AN71,"k")</f>
        <v>0</v>
      </c>
      <c r="BA71" s="171">
        <f>COUNTIF($K71:$AN71,"l")</f>
        <v>0</v>
      </c>
      <c r="BB71" s="171">
        <f>COUNTIF($K71:$AN71,"m")</f>
        <v>0</v>
      </c>
      <c r="BC71" s="171">
        <f>COUNTIF($K71:$AN71,"n")</f>
        <v>0</v>
      </c>
      <c r="BD71" s="171">
        <f>COUNTIF($K71:$AN71,"o")</f>
        <v>0</v>
      </c>
      <c r="BE71" s="171" t="str">
        <f t="shared" si="80"/>
        <v>0</v>
      </c>
      <c r="BF71" s="171" t="str">
        <f t="shared" si="81"/>
        <v>0</v>
      </c>
      <c r="BG71" s="171" t="str">
        <f t="shared" si="82"/>
        <v>0</v>
      </c>
      <c r="BH71" s="171" t="str">
        <f t="shared" si="83"/>
        <v>0</v>
      </c>
      <c r="BI71" s="171" t="str">
        <f t="shared" si="84"/>
        <v>0</v>
      </c>
      <c r="BJ71" s="171" t="str">
        <f t="shared" si="85"/>
        <v>0</v>
      </c>
      <c r="BK71" s="171" t="str">
        <f t="shared" si="86"/>
        <v>0</v>
      </c>
      <c r="BL71" s="171" t="str">
        <f t="shared" si="87"/>
        <v>0</v>
      </c>
      <c r="BM71" s="171" t="str">
        <f t="shared" si="88"/>
        <v>0</v>
      </c>
      <c r="BN71" s="171" t="str">
        <f t="shared" si="89"/>
        <v>0</v>
      </c>
      <c r="BO71" s="171" t="str">
        <f t="shared" si="90"/>
        <v>0</v>
      </c>
      <c r="BP71" s="171" t="str">
        <f t="shared" si="91"/>
        <v>0</v>
      </c>
      <c r="BQ71" s="171" t="str">
        <f t="shared" si="92"/>
        <v>0</v>
      </c>
      <c r="BR71" s="171" t="str">
        <f t="shared" si="93"/>
        <v>0</v>
      </c>
      <c r="BS71" s="171" t="str">
        <f t="shared" si="94"/>
        <v>0</v>
      </c>
      <c r="BT71" s="167"/>
      <c r="BV71" s="129"/>
    </row>
    <row r="72" spans="1:74" ht="21" customHeight="1" thickBot="1" x14ac:dyDescent="0.35">
      <c r="A72" s="29"/>
      <c r="B72" s="143" t="s">
        <v>66</v>
      </c>
      <c r="C72" s="144">
        <v>0.8534722222222223</v>
      </c>
      <c r="D72" s="144" t="s">
        <v>316</v>
      </c>
      <c r="E72" s="144" t="s">
        <v>261</v>
      </c>
      <c r="F72" s="147">
        <v>259</v>
      </c>
      <c r="G72" s="147">
        <f>$F72*'Campaign Total'!$F$46</f>
        <v>246.04999999999998</v>
      </c>
      <c r="H72" s="165">
        <f t="shared" ref="H72" si="144">SUM(AP72:BD72)</f>
        <v>0</v>
      </c>
      <c r="I72" s="166">
        <f t="shared" ref="I72" si="145">SUM(BE72:BS72)</f>
        <v>0</v>
      </c>
      <c r="J72" s="167"/>
      <c r="K72" s="168"/>
      <c r="L72" s="172"/>
      <c r="M72" s="172"/>
      <c r="N72" s="168"/>
      <c r="O72" s="168"/>
      <c r="P72" s="168"/>
      <c r="Q72" s="168"/>
      <c r="R72" s="168"/>
      <c r="S72" s="172"/>
      <c r="T72" s="172"/>
      <c r="U72" s="168"/>
      <c r="V72" s="168"/>
      <c r="W72" s="168"/>
      <c r="X72" s="168"/>
      <c r="Y72" s="168"/>
      <c r="Z72" s="172"/>
      <c r="AA72" s="172"/>
      <c r="AB72" s="168"/>
      <c r="AC72" s="168"/>
      <c r="AD72" s="168"/>
      <c r="AE72" s="168"/>
      <c r="AF72" s="168"/>
      <c r="AG72" s="172"/>
      <c r="AH72" s="172"/>
      <c r="AI72" s="168"/>
      <c r="AJ72" s="168"/>
      <c r="AK72" s="168"/>
      <c r="AL72" s="168"/>
      <c r="AM72" s="168"/>
      <c r="AN72" s="172"/>
      <c r="AO72" s="170"/>
      <c r="AP72" s="171">
        <f>COUNTIF($K72:$AN72,"a")</f>
        <v>0</v>
      </c>
      <c r="AQ72" s="171">
        <f>COUNTIF($K72:$AN72,"b")</f>
        <v>0</v>
      </c>
      <c r="AR72" s="171">
        <f>COUNTIF($K72:$AN72,"c")</f>
        <v>0</v>
      </c>
      <c r="AS72" s="171">
        <f>COUNTIF($K72:$AN72,"d")</f>
        <v>0</v>
      </c>
      <c r="AT72" s="171">
        <f>COUNTIF($K72:$AN72,"e")</f>
        <v>0</v>
      </c>
      <c r="AU72" s="171">
        <f>COUNTIF($K72:$AN72,"f")</f>
        <v>0</v>
      </c>
      <c r="AV72" s="171">
        <f>COUNTIF($K72:$AN72,"g")</f>
        <v>0</v>
      </c>
      <c r="AW72" s="171">
        <f>COUNTIF($K72:$AN72,"h")</f>
        <v>0</v>
      </c>
      <c r="AX72" s="171">
        <f>COUNTIF($K72:$AN72,"i")</f>
        <v>0</v>
      </c>
      <c r="AY72" s="171">
        <f>COUNTIF($K72:$AN72,"j")</f>
        <v>0</v>
      </c>
      <c r="AZ72" s="171">
        <f>COUNTIF($K72:$AN72,"k")</f>
        <v>0</v>
      </c>
      <c r="BA72" s="171">
        <f>COUNTIF($K72:$AN72,"l")</f>
        <v>0</v>
      </c>
      <c r="BB72" s="171">
        <f>COUNTIF($K72:$AN72,"m")</f>
        <v>0</v>
      </c>
      <c r="BC72" s="171">
        <f>COUNTIF($K72:$AN72,"n")</f>
        <v>0</v>
      </c>
      <c r="BD72" s="171">
        <f>COUNTIF($K72:$AN72,"o")</f>
        <v>0</v>
      </c>
      <c r="BE72" s="171" t="str">
        <f t="shared" si="80"/>
        <v>0</v>
      </c>
      <c r="BF72" s="171" t="str">
        <f t="shared" si="81"/>
        <v>0</v>
      </c>
      <c r="BG72" s="171" t="str">
        <f t="shared" si="82"/>
        <v>0</v>
      </c>
      <c r="BH72" s="171" t="str">
        <f t="shared" si="83"/>
        <v>0</v>
      </c>
      <c r="BI72" s="171" t="str">
        <f t="shared" si="84"/>
        <v>0</v>
      </c>
      <c r="BJ72" s="171" t="str">
        <f t="shared" si="85"/>
        <v>0</v>
      </c>
      <c r="BK72" s="171" t="str">
        <f t="shared" si="86"/>
        <v>0</v>
      </c>
      <c r="BL72" s="171" t="str">
        <f t="shared" si="87"/>
        <v>0</v>
      </c>
      <c r="BM72" s="171" t="str">
        <f t="shared" si="88"/>
        <v>0</v>
      </c>
      <c r="BN72" s="171" t="str">
        <f t="shared" si="89"/>
        <v>0</v>
      </c>
      <c r="BO72" s="171" t="str">
        <f t="shared" si="90"/>
        <v>0</v>
      </c>
      <c r="BP72" s="171" t="str">
        <f t="shared" si="91"/>
        <v>0</v>
      </c>
      <c r="BQ72" s="171" t="str">
        <f t="shared" si="92"/>
        <v>0</v>
      </c>
      <c r="BR72" s="171" t="str">
        <f t="shared" si="93"/>
        <v>0</v>
      </c>
      <c r="BS72" s="171" t="str">
        <f t="shared" si="94"/>
        <v>0</v>
      </c>
      <c r="BT72" s="167"/>
      <c r="BV72" s="129"/>
    </row>
    <row r="73" spans="1:74" ht="36" customHeight="1" thickBot="1" x14ac:dyDescent="0.35">
      <c r="A73" s="28"/>
      <c r="B73" s="141" t="s">
        <v>65</v>
      </c>
      <c r="C73" s="128">
        <v>0.85416666666666663</v>
      </c>
      <c r="D73" s="128" t="s">
        <v>315</v>
      </c>
      <c r="E73" s="163" t="s">
        <v>312</v>
      </c>
      <c r="F73" s="164"/>
      <c r="G73" s="142"/>
      <c r="H73" s="165"/>
      <c r="I73" s="166"/>
      <c r="J73" s="167"/>
      <c r="K73" s="168"/>
      <c r="L73" s="169"/>
      <c r="M73" s="169"/>
      <c r="N73" s="168"/>
      <c r="O73" s="168"/>
      <c r="P73" s="168"/>
      <c r="Q73" s="168"/>
      <c r="R73" s="168"/>
      <c r="S73" s="169"/>
      <c r="T73" s="169"/>
      <c r="U73" s="168"/>
      <c r="V73" s="168"/>
      <c r="W73" s="168"/>
      <c r="X73" s="168"/>
      <c r="Y73" s="168"/>
      <c r="Z73" s="169"/>
      <c r="AA73" s="169"/>
      <c r="AB73" s="168"/>
      <c r="AC73" s="168"/>
      <c r="AD73" s="168"/>
      <c r="AE73" s="168"/>
      <c r="AF73" s="168"/>
      <c r="AG73" s="169"/>
      <c r="AH73" s="169"/>
      <c r="AI73" s="168"/>
      <c r="AJ73" s="168"/>
      <c r="AK73" s="168"/>
      <c r="AL73" s="168"/>
      <c r="AM73" s="168"/>
      <c r="AN73" s="169"/>
      <c r="AO73" s="170"/>
      <c r="AP73" s="171">
        <f>COUNTIF($K73:$AN73,"a")</f>
        <v>0</v>
      </c>
      <c r="AQ73" s="171">
        <f>COUNTIF($K73:$AN73,"b")</f>
        <v>0</v>
      </c>
      <c r="AR73" s="171">
        <f>COUNTIF($K73:$AN73,"c")</f>
        <v>0</v>
      </c>
      <c r="AS73" s="171">
        <f>COUNTIF($K73:$AN73,"d")</f>
        <v>0</v>
      </c>
      <c r="AT73" s="171">
        <f>COUNTIF($K73:$AN73,"e")</f>
        <v>0</v>
      </c>
      <c r="AU73" s="171">
        <f>COUNTIF($K73:$AN73,"f")</f>
        <v>0</v>
      </c>
      <c r="AV73" s="171">
        <f>COUNTIF($K73:$AN73,"g")</f>
        <v>0</v>
      </c>
      <c r="AW73" s="171">
        <f>COUNTIF($K73:$AN73,"h")</f>
        <v>0</v>
      </c>
      <c r="AX73" s="171">
        <f>COUNTIF($K73:$AN73,"i")</f>
        <v>0</v>
      </c>
      <c r="AY73" s="171">
        <f>COUNTIF($K73:$AN73,"j")</f>
        <v>0</v>
      </c>
      <c r="AZ73" s="171">
        <f>COUNTIF($K73:$AN73,"k")</f>
        <v>0</v>
      </c>
      <c r="BA73" s="171">
        <f>COUNTIF($K73:$AN73,"l")</f>
        <v>0</v>
      </c>
      <c r="BB73" s="171">
        <f>COUNTIF($K73:$AN73,"m")</f>
        <v>0</v>
      </c>
      <c r="BC73" s="171">
        <f>COUNTIF($K73:$AN73,"n")</f>
        <v>0</v>
      </c>
      <c r="BD73" s="171">
        <f>COUNTIF($K73:$AN73,"o")</f>
        <v>0</v>
      </c>
      <c r="BE73" s="171" t="str">
        <f t="shared" si="80"/>
        <v>0</v>
      </c>
      <c r="BF73" s="171" t="str">
        <f t="shared" si="81"/>
        <v>0</v>
      </c>
      <c r="BG73" s="171" t="str">
        <f t="shared" si="82"/>
        <v>0</v>
      </c>
      <c r="BH73" s="171" t="str">
        <f t="shared" si="83"/>
        <v>0</v>
      </c>
      <c r="BI73" s="171" t="str">
        <f t="shared" si="84"/>
        <v>0</v>
      </c>
      <c r="BJ73" s="171" t="str">
        <f t="shared" si="85"/>
        <v>0</v>
      </c>
      <c r="BK73" s="171" t="str">
        <f t="shared" si="86"/>
        <v>0</v>
      </c>
      <c r="BL73" s="171" t="str">
        <f t="shared" si="87"/>
        <v>0</v>
      </c>
      <c r="BM73" s="171" t="str">
        <f t="shared" si="88"/>
        <v>0</v>
      </c>
      <c r="BN73" s="171" t="str">
        <f t="shared" si="89"/>
        <v>0</v>
      </c>
      <c r="BO73" s="171" t="str">
        <f t="shared" si="90"/>
        <v>0</v>
      </c>
      <c r="BP73" s="171" t="str">
        <f t="shared" si="91"/>
        <v>0</v>
      </c>
      <c r="BQ73" s="171" t="str">
        <f t="shared" si="92"/>
        <v>0</v>
      </c>
      <c r="BR73" s="171" t="str">
        <f t="shared" si="93"/>
        <v>0</v>
      </c>
      <c r="BS73" s="171" t="str">
        <f t="shared" si="94"/>
        <v>0</v>
      </c>
      <c r="BT73" s="167"/>
      <c r="BV73" s="129"/>
    </row>
    <row r="74" spans="1:74" ht="21" customHeight="1" thickBot="1" x14ac:dyDescent="0.35">
      <c r="A74" s="29"/>
      <c r="B74" s="143" t="s">
        <v>66</v>
      </c>
      <c r="C74" s="144">
        <v>0.87430555555555556</v>
      </c>
      <c r="D74" s="144" t="s">
        <v>316</v>
      </c>
      <c r="E74" s="144" t="s">
        <v>262</v>
      </c>
      <c r="F74" s="147">
        <v>308</v>
      </c>
      <c r="G74" s="147">
        <f>$F74*'Campaign Total'!$F$46</f>
        <v>292.59999999999997</v>
      </c>
      <c r="H74" s="165">
        <f t="shared" si="25"/>
        <v>0</v>
      </c>
      <c r="I74" s="166">
        <f t="shared" si="26"/>
        <v>0</v>
      </c>
      <c r="J74" s="167"/>
      <c r="K74" s="168"/>
      <c r="L74" s="172"/>
      <c r="M74" s="172"/>
      <c r="N74" s="168"/>
      <c r="O74" s="168"/>
      <c r="P74" s="168"/>
      <c r="Q74" s="168"/>
      <c r="R74" s="168"/>
      <c r="S74" s="172"/>
      <c r="T74" s="172"/>
      <c r="U74" s="168"/>
      <c r="V74" s="168"/>
      <c r="W74" s="168"/>
      <c r="X74" s="168"/>
      <c r="Y74" s="168"/>
      <c r="Z74" s="172"/>
      <c r="AA74" s="172"/>
      <c r="AB74" s="168"/>
      <c r="AC74" s="168"/>
      <c r="AD74" s="168"/>
      <c r="AE74" s="168"/>
      <c r="AF74" s="168"/>
      <c r="AG74" s="172"/>
      <c r="AH74" s="172"/>
      <c r="AI74" s="168"/>
      <c r="AJ74" s="168"/>
      <c r="AK74" s="168"/>
      <c r="AL74" s="168"/>
      <c r="AM74" s="168"/>
      <c r="AN74" s="172"/>
      <c r="AO74" s="170"/>
      <c r="AP74" s="171">
        <f>COUNTIF($K74:$AN74,"a")</f>
        <v>0</v>
      </c>
      <c r="AQ74" s="171">
        <f>COUNTIF($K74:$AN74,"b")</f>
        <v>0</v>
      </c>
      <c r="AR74" s="171">
        <f>COUNTIF($K74:$AN74,"c")</f>
        <v>0</v>
      </c>
      <c r="AS74" s="171">
        <f>COUNTIF($K74:$AN74,"d")</f>
        <v>0</v>
      </c>
      <c r="AT74" s="171">
        <f>COUNTIF($K74:$AN74,"e")</f>
        <v>0</v>
      </c>
      <c r="AU74" s="171">
        <f>COUNTIF($K74:$AN74,"f")</f>
        <v>0</v>
      </c>
      <c r="AV74" s="171">
        <f>COUNTIF($K74:$AN74,"g")</f>
        <v>0</v>
      </c>
      <c r="AW74" s="171">
        <f>COUNTIF($K74:$AN74,"h")</f>
        <v>0</v>
      </c>
      <c r="AX74" s="171">
        <f>COUNTIF($K74:$AN74,"i")</f>
        <v>0</v>
      </c>
      <c r="AY74" s="171">
        <f>COUNTIF($K74:$AN74,"j")</f>
        <v>0</v>
      </c>
      <c r="AZ74" s="171">
        <f>COUNTIF($K74:$AN74,"k")</f>
        <v>0</v>
      </c>
      <c r="BA74" s="171">
        <f>COUNTIF($K74:$AN74,"l")</f>
        <v>0</v>
      </c>
      <c r="BB74" s="171">
        <f>COUNTIF($K74:$AN74,"m")</f>
        <v>0</v>
      </c>
      <c r="BC74" s="171">
        <f>COUNTIF($K74:$AN74,"n")</f>
        <v>0</v>
      </c>
      <c r="BD74" s="171">
        <f>COUNTIF($K74:$AN74,"o")</f>
        <v>0</v>
      </c>
      <c r="BE74" s="171" t="str">
        <f t="shared" si="80"/>
        <v>0</v>
      </c>
      <c r="BF74" s="171" t="str">
        <f t="shared" si="81"/>
        <v>0</v>
      </c>
      <c r="BG74" s="171" t="str">
        <f t="shared" si="82"/>
        <v>0</v>
      </c>
      <c r="BH74" s="171" t="str">
        <f t="shared" si="83"/>
        <v>0</v>
      </c>
      <c r="BI74" s="171" t="str">
        <f t="shared" si="84"/>
        <v>0</v>
      </c>
      <c r="BJ74" s="171" t="str">
        <f t="shared" si="85"/>
        <v>0</v>
      </c>
      <c r="BK74" s="171" t="str">
        <f t="shared" si="86"/>
        <v>0</v>
      </c>
      <c r="BL74" s="171" t="str">
        <f t="shared" si="87"/>
        <v>0</v>
      </c>
      <c r="BM74" s="171" t="str">
        <f t="shared" si="88"/>
        <v>0</v>
      </c>
      <c r="BN74" s="171" t="str">
        <f t="shared" si="89"/>
        <v>0</v>
      </c>
      <c r="BO74" s="171" t="str">
        <f t="shared" si="90"/>
        <v>0</v>
      </c>
      <c r="BP74" s="171" t="str">
        <f t="shared" si="91"/>
        <v>0</v>
      </c>
      <c r="BQ74" s="171" t="str">
        <f t="shared" si="92"/>
        <v>0</v>
      </c>
      <c r="BR74" s="171" t="str">
        <f t="shared" si="93"/>
        <v>0</v>
      </c>
      <c r="BS74" s="171" t="str">
        <f t="shared" si="94"/>
        <v>0</v>
      </c>
      <c r="BT74" s="167"/>
      <c r="BV74" s="129"/>
    </row>
    <row r="75" spans="1:74" ht="34.5" customHeight="1" thickBot="1" x14ac:dyDescent="0.35">
      <c r="A75" s="28"/>
      <c r="B75" s="141" t="s">
        <v>65</v>
      </c>
      <c r="C75" s="128">
        <v>0.875</v>
      </c>
      <c r="D75" s="162" t="s">
        <v>390</v>
      </c>
      <c r="E75" s="162" t="s">
        <v>322</v>
      </c>
      <c r="F75" s="142"/>
      <c r="G75" s="142"/>
      <c r="H75" s="165"/>
      <c r="I75" s="166"/>
      <c r="J75" s="167"/>
      <c r="K75" s="168"/>
      <c r="L75" s="169"/>
      <c r="M75" s="169"/>
      <c r="N75" s="168"/>
      <c r="O75" s="168"/>
      <c r="P75" s="168"/>
      <c r="Q75" s="168"/>
      <c r="R75" s="168"/>
      <c r="S75" s="169"/>
      <c r="T75" s="169"/>
      <c r="U75" s="168"/>
      <c r="V75" s="168"/>
      <c r="W75" s="168"/>
      <c r="X75" s="168"/>
      <c r="Y75" s="168"/>
      <c r="Z75" s="169"/>
      <c r="AA75" s="169"/>
      <c r="AB75" s="168"/>
      <c r="AC75" s="168"/>
      <c r="AD75" s="168"/>
      <c r="AE75" s="168"/>
      <c r="AF75" s="168"/>
      <c r="AG75" s="169"/>
      <c r="AH75" s="169"/>
      <c r="AI75" s="168"/>
      <c r="AJ75" s="168"/>
      <c r="AK75" s="168"/>
      <c r="AL75" s="168"/>
      <c r="AM75" s="168"/>
      <c r="AN75" s="169"/>
      <c r="AO75" s="170"/>
      <c r="AP75" s="171">
        <f>COUNTIF($K75:$AN75,"a")</f>
        <v>0</v>
      </c>
      <c r="AQ75" s="171">
        <f>COUNTIF($K75:$AN75,"b")</f>
        <v>0</v>
      </c>
      <c r="AR75" s="171">
        <f>COUNTIF($K75:$AN75,"c")</f>
        <v>0</v>
      </c>
      <c r="AS75" s="171">
        <f>COUNTIF($K75:$AN75,"d")</f>
        <v>0</v>
      </c>
      <c r="AT75" s="171">
        <f>COUNTIF($K75:$AN75,"e")</f>
        <v>0</v>
      </c>
      <c r="AU75" s="171">
        <f>COUNTIF($K75:$AN75,"f")</f>
        <v>0</v>
      </c>
      <c r="AV75" s="171">
        <f>COUNTIF($K75:$AN75,"g")</f>
        <v>0</v>
      </c>
      <c r="AW75" s="171">
        <f>COUNTIF($K75:$AN75,"h")</f>
        <v>0</v>
      </c>
      <c r="AX75" s="171">
        <f>COUNTIF($K75:$AN75,"i")</f>
        <v>0</v>
      </c>
      <c r="AY75" s="171">
        <f>COUNTIF($K75:$AN75,"j")</f>
        <v>0</v>
      </c>
      <c r="AZ75" s="171">
        <f>COUNTIF($K75:$AN75,"k")</f>
        <v>0</v>
      </c>
      <c r="BA75" s="171">
        <f>COUNTIF($K75:$AN75,"l")</f>
        <v>0</v>
      </c>
      <c r="BB75" s="171">
        <f>COUNTIF($K75:$AN75,"m")</f>
        <v>0</v>
      </c>
      <c r="BC75" s="171">
        <f>COUNTIF($K75:$AN75,"n")</f>
        <v>0</v>
      </c>
      <c r="BD75" s="171">
        <f>COUNTIF($K75:$AN75,"o")</f>
        <v>0</v>
      </c>
      <c r="BE75" s="171" t="str">
        <f t="shared" si="80"/>
        <v>0</v>
      </c>
      <c r="BF75" s="171" t="str">
        <f t="shared" si="81"/>
        <v>0</v>
      </c>
      <c r="BG75" s="171" t="str">
        <f t="shared" si="82"/>
        <v>0</v>
      </c>
      <c r="BH75" s="171" t="str">
        <f t="shared" si="83"/>
        <v>0</v>
      </c>
      <c r="BI75" s="171" t="str">
        <f t="shared" si="84"/>
        <v>0</v>
      </c>
      <c r="BJ75" s="171" t="str">
        <f t="shared" si="85"/>
        <v>0</v>
      </c>
      <c r="BK75" s="171" t="str">
        <f t="shared" si="86"/>
        <v>0</v>
      </c>
      <c r="BL75" s="171" t="str">
        <f t="shared" si="87"/>
        <v>0</v>
      </c>
      <c r="BM75" s="171" t="str">
        <f t="shared" si="88"/>
        <v>0</v>
      </c>
      <c r="BN75" s="171" t="str">
        <f t="shared" si="89"/>
        <v>0</v>
      </c>
      <c r="BO75" s="171" t="str">
        <f t="shared" si="90"/>
        <v>0</v>
      </c>
      <c r="BP75" s="171" t="str">
        <f t="shared" si="91"/>
        <v>0</v>
      </c>
      <c r="BQ75" s="171" t="str">
        <f t="shared" si="92"/>
        <v>0</v>
      </c>
      <c r="BR75" s="171" t="str">
        <f t="shared" si="93"/>
        <v>0</v>
      </c>
      <c r="BS75" s="171" t="str">
        <f t="shared" si="94"/>
        <v>0</v>
      </c>
      <c r="BT75" s="167"/>
      <c r="BV75" s="129"/>
    </row>
    <row r="76" spans="1:74" ht="21" customHeight="1" thickBot="1" x14ac:dyDescent="0.35">
      <c r="A76" s="29"/>
      <c r="B76" s="143" t="s">
        <v>66</v>
      </c>
      <c r="C76" s="144">
        <v>0.89513888888888893</v>
      </c>
      <c r="D76" s="144" t="s">
        <v>247</v>
      </c>
      <c r="E76" s="144" t="s">
        <v>263</v>
      </c>
      <c r="F76" s="147">
        <v>325</v>
      </c>
      <c r="G76" s="147">
        <f>$F76*'Campaign Total'!$F$46</f>
        <v>308.75</v>
      </c>
      <c r="H76" s="165">
        <f t="shared" si="25"/>
        <v>0</v>
      </c>
      <c r="I76" s="166">
        <f t="shared" si="26"/>
        <v>0</v>
      </c>
      <c r="J76" s="167"/>
      <c r="K76" s="168"/>
      <c r="L76" s="172"/>
      <c r="M76" s="172"/>
      <c r="N76" s="168"/>
      <c r="O76" s="168"/>
      <c r="P76" s="168"/>
      <c r="Q76" s="168"/>
      <c r="R76" s="168"/>
      <c r="S76" s="172"/>
      <c r="T76" s="172"/>
      <c r="U76" s="168"/>
      <c r="V76" s="168"/>
      <c r="W76" s="168"/>
      <c r="X76" s="168"/>
      <c r="Y76" s="168"/>
      <c r="Z76" s="172"/>
      <c r="AA76" s="172"/>
      <c r="AB76" s="168"/>
      <c r="AC76" s="168"/>
      <c r="AD76" s="168"/>
      <c r="AE76" s="168"/>
      <c r="AF76" s="168"/>
      <c r="AG76" s="172"/>
      <c r="AH76" s="172"/>
      <c r="AI76" s="168"/>
      <c r="AJ76" s="168"/>
      <c r="AK76" s="168"/>
      <c r="AL76" s="168"/>
      <c r="AM76" s="168"/>
      <c r="AN76" s="172"/>
      <c r="AO76" s="170"/>
      <c r="AP76" s="171">
        <f>COUNTIF($K76:$AN76,"a")</f>
        <v>0</v>
      </c>
      <c r="AQ76" s="171">
        <f>COUNTIF($K76:$AN76,"b")</f>
        <v>0</v>
      </c>
      <c r="AR76" s="171">
        <f>COUNTIF($K76:$AN76,"c")</f>
        <v>0</v>
      </c>
      <c r="AS76" s="171">
        <f>COUNTIF($K76:$AN76,"d")</f>
        <v>0</v>
      </c>
      <c r="AT76" s="171">
        <f>COUNTIF($K76:$AN76,"e")</f>
        <v>0</v>
      </c>
      <c r="AU76" s="171">
        <f>COUNTIF($K76:$AN76,"f")</f>
        <v>0</v>
      </c>
      <c r="AV76" s="171">
        <f>COUNTIF($K76:$AN76,"g")</f>
        <v>0</v>
      </c>
      <c r="AW76" s="171">
        <f>COUNTIF($K76:$AN76,"h")</f>
        <v>0</v>
      </c>
      <c r="AX76" s="171">
        <f>COUNTIF($K76:$AN76,"i")</f>
        <v>0</v>
      </c>
      <c r="AY76" s="171">
        <f>COUNTIF($K76:$AN76,"j")</f>
        <v>0</v>
      </c>
      <c r="AZ76" s="171">
        <f>COUNTIF($K76:$AN76,"k")</f>
        <v>0</v>
      </c>
      <c r="BA76" s="171">
        <f>COUNTIF($K76:$AN76,"l")</f>
        <v>0</v>
      </c>
      <c r="BB76" s="171">
        <f>COUNTIF($K76:$AN76,"m")</f>
        <v>0</v>
      </c>
      <c r="BC76" s="171">
        <f>COUNTIF($K76:$AN76,"n")</f>
        <v>0</v>
      </c>
      <c r="BD76" s="171">
        <f>COUNTIF($K76:$AN76,"o")</f>
        <v>0</v>
      </c>
      <c r="BE76" s="171" t="str">
        <f t="shared" ref="BE76:BE90" si="146">IF(AP76&gt;0,($G76*AP76*$F$14),"0")</f>
        <v>0</v>
      </c>
      <c r="BF76" s="171" t="str">
        <f t="shared" ref="BF76:BF90" si="147">IF(AQ76&gt;0,($G76*AQ76*$F$15),"0")</f>
        <v>0</v>
      </c>
      <c r="BG76" s="171" t="str">
        <f t="shared" ref="BG76:BG90" si="148">IF(AR76&gt;0,($G76*AR76*$F$16),"0")</f>
        <v>0</v>
      </c>
      <c r="BH76" s="171" t="str">
        <f t="shared" ref="BH76:BH90" si="149">IF(AS76&gt;0,($G76*AS76*$F$17),"0")</f>
        <v>0</v>
      </c>
      <c r="BI76" s="171" t="str">
        <f t="shared" ref="BI76:BI90" si="150">IF(AT76&gt;0,($G76*AT76*$F$18),"0")</f>
        <v>0</v>
      </c>
      <c r="BJ76" s="171" t="str">
        <f t="shared" ref="BJ76:BJ90" si="151">IF(AU76&gt;0,($G76*AU76*$F$19),"0")</f>
        <v>0</v>
      </c>
      <c r="BK76" s="171" t="str">
        <f t="shared" ref="BK76:BK90" si="152">IF(AV76&gt;0,($G76*AV76*$F$20),"0")</f>
        <v>0</v>
      </c>
      <c r="BL76" s="171" t="str">
        <f t="shared" ref="BL76:BL90" si="153">IF(AW76&gt;0,($G76*AW76*$F$21),"0")</f>
        <v>0</v>
      </c>
      <c r="BM76" s="171" t="str">
        <f t="shared" ref="BM76:BM90" si="154">IF(AX76&gt;0,($G76*AX76*$F$22),"0")</f>
        <v>0</v>
      </c>
      <c r="BN76" s="171" t="str">
        <f t="shared" ref="BN76:BN90" si="155">IF(AY76&gt;0,($G76*AY76*$F$23),"0")</f>
        <v>0</v>
      </c>
      <c r="BO76" s="171" t="str">
        <f t="shared" ref="BO76:BO90" si="156">IF(AZ76&gt;0,($G76*AZ76*$F$24),"0")</f>
        <v>0</v>
      </c>
      <c r="BP76" s="171" t="str">
        <f t="shared" ref="BP76:BP90" si="157">IF(BA76&gt;0,($G76*BA76*$F$25),"0")</f>
        <v>0</v>
      </c>
      <c r="BQ76" s="171" t="str">
        <f t="shared" ref="BQ76:BQ90" si="158">IF(BB76&gt;0,($G76*BB76*$F$26),"0")</f>
        <v>0</v>
      </c>
      <c r="BR76" s="171" t="str">
        <f t="shared" ref="BR76:BR90" si="159">IF(BC76&gt;0,($G76*BC76*$F$27),"0")</f>
        <v>0</v>
      </c>
      <c r="BS76" s="171" t="str">
        <f t="shared" ref="BS76:BS90" si="160">IF(BD76&gt;0,($G76*BD76*$F$28),"0")</f>
        <v>0</v>
      </c>
      <c r="BT76" s="167"/>
      <c r="BV76" s="129"/>
    </row>
    <row r="77" spans="1:74" ht="21" customHeight="1" thickBot="1" x14ac:dyDescent="0.35">
      <c r="A77" s="29"/>
      <c r="B77" s="141" t="s">
        <v>65</v>
      </c>
      <c r="C77" s="128">
        <v>0.89583333333333337</v>
      </c>
      <c r="D77" s="163" t="s">
        <v>334</v>
      </c>
      <c r="E77" s="163" t="s">
        <v>332</v>
      </c>
      <c r="F77" s="142"/>
      <c r="G77" s="142"/>
      <c r="H77" s="165"/>
      <c r="I77" s="166"/>
      <c r="J77" s="167"/>
      <c r="K77" s="168"/>
      <c r="L77" s="169"/>
      <c r="M77" s="169"/>
      <c r="N77" s="168"/>
      <c r="O77" s="168"/>
      <c r="P77" s="168"/>
      <c r="Q77" s="168"/>
      <c r="R77" s="168"/>
      <c r="S77" s="169"/>
      <c r="T77" s="169"/>
      <c r="U77" s="168"/>
      <c r="V77" s="168"/>
      <c r="W77" s="168"/>
      <c r="X77" s="168"/>
      <c r="Y77" s="168"/>
      <c r="Z77" s="169"/>
      <c r="AA77" s="169"/>
      <c r="AB77" s="168"/>
      <c r="AC77" s="168"/>
      <c r="AD77" s="168"/>
      <c r="AE77" s="168"/>
      <c r="AF77" s="168"/>
      <c r="AG77" s="169"/>
      <c r="AH77" s="169"/>
      <c r="AI77" s="168"/>
      <c r="AJ77" s="168"/>
      <c r="AK77" s="168"/>
      <c r="AL77" s="168"/>
      <c r="AM77" s="168"/>
      <c r="AN77" s="169"/>
      <c r="AO77" s="170"/>
      <c r="AP77" s="171">
        <f>COUNTIF($K77:$AN77,"a")</f>
        <v>0</v>
      </c>
      <c r="AQ77" s="171">
        <f>COUNTIF($K77:$AN77,"b")</f>
        <v>0</v>
      </c>
      <c r="AR77" s="171">
        <f>COUNTIF($K77:$AN77,"c")</f>
        <v>0</v>
      </c>
      <c r="AS77" s="171">
        <f>COUNTIF($K77:$AN77,"d")</f>
        <v>0</v>
      </c>
      <c r="AT77" s="171">
        <f>COUNTIF($K77:$AN77,"e")</f>
        <v>0</v>
      </c>
      <c r="AU77" s="171">
        <f>COUNTIF($K77:$AN77,"f")</f>
        <v>0</v>
      </c>
      <c r="AV77" s="171">
        <f>COUNTIF($K77:$AN77,"g")</f>
        <v>0</v>
      </c>
      <c r="AW77" s="171">
        <f>COUNTIF($K77:$AN77,"h")</f>
        <v>0</v>
      </c>
      <c r="AX77" s="171">
        <f>COUNTIF($K77:$AN77,"i")</f>
        <v>0</v>
      </c>
      <c r="AY77" s="171">
        <f>COUNTIF($K77:$AN77,"j")</f>
        <v>0</v>
      </c>
      <c r="AZ77" s="171">
        <f>COUNTIF($K77:$AN77,"k")</f>
        <v>0</v>
      </c>
      <c r="BA77" s="171">
        <f>COUNTIF($K77:$AN77,"l")</f>
        <v>0</v>
      </c>
      <c r="BB77" s="171">
        <f>COUNTIF($K77:$AN77,"m")</f>
        <v>0</v>
      </c>
      <c r="BC77" s="171">
        <f>COUNTIF($K77:$AN77,"n")</f>
        <v>0</v>
      </c>
      <c r="BD77" s="171">
        <f>COUNTIF($K77:$AN77,"o")</f>
        <v>0</v>
      </c>
      <c r="BE77" s="171" t="str">
        <f t="shared" si="146"/>
        <v>0</v>
      </c>
      <c r="BF77" s="171" t="str">
        <f t="shared" si="147"/>
        <v>0</v>
      </c>
      <c r="BG77" s="171" t="str">
        <f t="shared" si="148"/>
        <v>0</v>
      </c>
      <c r="BH77" s="171" t="str">
        <f t="shared" si="149"/>
        <v>0</v>
      </c>
      <c r="BI77" s="171" t="str">
        <f t="shared" si="150"/>
        <v>0</v>
      </c>
      <c r="BJ77" s="171" t="str">
        <f t="shared" si="151"/>
        <v>0</v>
      </c>
      <c r="BK77" s="171" t="str">
        <f t="shared" si="152"/>
        <v>0</v>
      </c>
      <c r="BL77" s="171" t="str">
        <f t="shared" si="153"/>
        <v>0</v>
      </c>
      <c r="BM77" s="171" t="str">
        <f t="shared" si="154"/>
        <v>0</v>
      </c>
      <c r="BN77" s="171" t="str">
        <f t="shared" si="155"/>
        <v>0</v>
      </c>
      <c r="BO77" s="171" t="str">
        <f t="shared" si="156"/>
        <v>0</v>
      </c>
      <c r="BP77" s="171" t="str">
        <f t="shared" si="157"/>
        <v>0</v>
      </c>
      <c r="BQ77" s="171" t="str">
        <f t="shared" si="158"/>
        <v>0</v>
      </c>
      <c r="BR77" s="171" t="str">
        <f t="shared" si="159"/>
        <v>0</v>
      </c>
      <c r="BS77" s="171" t="str">
        <f t="shared" si="160"/>
        <v>0</v>
      </c>
      <c r="BT77" s="167"/>
      <c r="BV77" s="129"/>
    </row>
    <row r="78" spans="1:74" ht="21" customHeight="1" thickBot="1" x14ac:dyDescent="0.35">
      <c r="A78" s="29"/>
      <c r="B78" s="143" t="s">
        <v>66</v>
      </c>
      <c r="C78" s="144">
        <v>0.9159722222222223</v>
      </c>
      <c r="D78" s="144" t="s">
        <v>248</v>
      </c>
      <c r="E78" s="144" t="s">
        <v>264</v>
      </c>
      <c r="F78" s="147">
        <v>259</v>
      </c>
      <c r="G78" s="147">
        <f>$F78*'Campaign Total'!$F$46</f>
        <v>246.04999999999998</v>
      </c>
      <c r="H78" s="165">
        <f t="shared" ref="H78:H89" si="161">SUM(AP78:BD78)</f>
        <v>0</v>
      </c>
      <c r="I78" s="166">
        <f t="shared" ref="I78:I89" si="162">SUM(BE78:BS78)</f>
        <v>0</v>
      </c>
      <c r="J78" s="167"/>
      <c r="K78" s="168"/>
      <c r="L78" s="172"/>
      <c r="M78" s="172"/>
      <c r="N78" s="168"/>
      <c r="O78" s="168"/>
      <c r="P78" s="168"/>
      <c r="Q78" s="168"/>
      <c r="R78" s="168"/>
      <c r="S78" s="172"/>
      <c r="T78" s="172"/>
      <c r="U78" s="168"/>
      <c r="V78" s="168"/>
      <c r="W78" s="168"/>
      <c r="X78" s="168"/>
      <c r="Y78" s="168"/>
      <c r="Z78" s="172"/>
      <c r="AA78" s="172"/>
      <c r="AB78" s="168"/>
      <c r="AC78" s="168"/>
      <c r="AD78" s="168"/>
      <c r="AE78" s="168"/>
      <c r="AF78" s="168"/>
      <c r="AG78" s="172"/>
      <c r="AH78" s="172"/>
      <c r="AI78" s="168"/>
      <c r="AJ78" s="168"/>
      <c r="AK78" s="168"/>
      <c r="AL78" s="168"/>
      <c r="AM78" s="168"/>
      <c r="AN78" s="172"/>
      <c r="AO78" s="170"/>
      <c r="AP78" s="171">
        <f>COUNTIF($K78:$AN78,"a")</f>
        <v>0</v>
      </c>
      <c r="AQ78" s="171">
        <f>COUNTIF($K78:$AN78,"b")</f>
        <v>0</v>
      </c>
      <c r="AR78" s="171">
        <f>COUNTIF($K78:$AN78,"c")</f>
        <v>0</v>
      </c>
      <c r="AS78" s="171">
        <f>COUNTIF($K78:$AN78,"d")</f>
        <v>0</v>
      </c>
      <c r="AT78" s="171">
        <f>COUNTIF($K78:$AN78,"e")</f>
        <v>0</v>
      </c>
      <c r="AU78" s="171">
        <f>COUNTIF($K78:$AN78,"f")</f>
        <v>0</v>
      </c>
      <c r="AV78" s="171">
        <f>COUNTIF($K78:$AN78,"g")</f>
        <v>0</v>
      </c>
      <c r="AW78" s="171">
        <f>COUNTIF($K78:$AN78,"h")</f>
        <v>0</v>
      </c>
      <c r="AX78" s="171">
        <f>COUNTIF($K78:$AN78,"i")</f>
        <v>0</v>
      </c>
      <c r="AY78" s="171">
        <f>COUNTIF($K78:$AN78,"j")</f>
        <v>0</v>
      </c>
      <c r="AZ78" s="171">
        <f>COUNTIF($K78:$AN78,"k")</f>
        <v>0</v>
      </c>
      <c r="BA78" s="171">
        <f>COUNTIF($K78:$AN78,"l")</f>
        <v>0</v>
      </c>
      <c r="BB78" s="171">
        <f>COUNTIF($K78:$AN78,"m")</f>
        <v>0</v>
      </c>
      <c r="BC78" s="171">
        <f>COUNTIF($K78:$AN78,"n")</f>
        <v>0</v>
      </c>
      <c r="BD78" s="171">
        <f>COUNTIF($K78:$AN78,"o")</f>
        <v>0</v>
      </c>
      <c r="BE78" s="171" t="str">
        <f t="shared" si="146"/>
        <v>0</v>
      </c>
      <c r="BF78" s="171" t="str">
        <f t="shared" si="147"/>
        <v>0</v>
      </c>
      <c r="BG78" s="171" t="str">
        <f t="shared" si="148"/>
        <v>0</v>
      </c>
      <c r="BH78" s="171" t="str">
        <f t="shared" si="149"/>
        <v>0</v>
      </c>
      <c r="BI78" s="171" t="str">
        <f t="shared" si="150"/>
        <v>0</v>
      </c>
      <c r="BJ78" s="171" t="str">
        <f t="shared" si="151"/>
        <v>0</v>
      </c>
      <c r="BK78" s="171" t="str">
        <f t="shared" si="152"/>
        <v>0</v>
      </c>
      <c r="BL78" s="171" t="str">
        <f t="shared" si="153"/>
        <v>0</v>
      </c>
      <c r="BM78" s="171" t="str">
        <f t="shared" si="154"/>
        <v>0</v>
      </c>
      <c r="BN78" s="171" t="str">
        <f t="shared" si="155"/>
        <v>0</v>
      </c>
      <c r="BO78" s="171" t="str">
        <f t="shared" si="156"/>
        <v>0</v>
      </c>
      <c r="BP78" s="171" t="str">
        <f t="shared" si="157"/>
        <v>0</v>
      </c>
      <c r="BQ78" s="171" t="str">
        <f t="shared" si="158"/>
        <v>0</v>
      </c>
      <c r="BR78" s="171" t="str">
        <f t="shared" si="159"/>
        <v>0</v>
      </c>
      <c r="BS78" s="171" t="str">
        <f t="shared" si="160"/>
        <v>0</v>
      </c>
      <c r="BT78" s="167"/>
      <c r="BV78" s="129"/>
    </row>
    <row r="79" spans="1:74" ht="19.5" thickBot="1" x14ac:dyDescent="0.35">
      <c r="A79" s="29"/>
      <c r="B79" s="141" t="s">
        <v>65</v>
      </c>
      <c r="C79" s="128">
        <v>0.91666666666666663</v>
      </c>
      <c r="D79" s="213" t="s">
        <v>328</v>
      </c>
      <c r="E79" s="214"/>
      <c r="F79" s="142"/>
      <c r="G79" s="142"/>
      <c r="H79" s="165"/>
      <c r="I79" s="166"/>
      <c r="J79" s="167"/>
      <c r="K79" s="168"/>
      <c r="L79" s="169"/>
      <c r="M79" s="169"/>
      <c r="N79" s="168"/>
      <c r="O79" s="168"/>
      <c r="P79" s="168"/>
      <c r="Q79" s="168"/>
      <c r="R79" s="168"/>
      <c r="S79" s="169"/>
      <c r="T79" s="169"/>
      <c r="U79" s="168"/>
      <c r="V79" s="168"/>
      <c r="W79" s="168"/>
      <c r="X79" s="168"/>
      <c r="Y79" s="168"/>
      <c r="Z79" s="169"/>
      <c r="AA79" s="169"/>
      <c r="AB79" s="168"/>
      <c r="AC79" s="168"/>
      <c r="AD79" s="168"/>
      <c r="AE79" s="168"/>
      <c r="AF79" s="168"/>
      <c r="AG79" s="169"/>
      <c r="AH79" s="169"/>
      <c r="AI79" s="168"/>
      <c r="AJ79" s="168"/>
      <c r="AK79" s="168"/>
      <c r="AL79" s="168"/>
      <c r="AM79" s="168"/>
      <c r="AN79" s="169"/>
      <c r="AO79" s="170"/>
      <c r="AP79" s="171">
        <f>COUNTIF($K79:$AN79,"a")</f>
        <v>0</v>
      </c>
      <c r="AQ79" s="171">
        <f>COUNTIF($K79:$AN79,"b")</f>
        <v>0</v>
      </c>
      <c r="AR79" s="171">
        <f>COUNTIF($K79:$AN79,"c")</f>
        <v>0</v>
      </c>
      <c r="AS79" s="171">
        <f>COUNTIF($K79:$AN79,"d")</f>
        <v>0</v>
      </c>
      <c r="AT79" s="171">
        <f>COUNTIF($K79:$AN79,"e")</f>
        <v>0</v>
      </c>
      <c r="AU79" s="171">
        <f>COUNTIF($K79:$AN79,"f")</f>
        <v>0</v>
      </c>
      <c r="AV79" s="171">
        <f>COUNTIF($K79:$AN79,"g")</f>
        <v>0</v>
      </c>
      <c r="AW79" s="171">
        <f>COUNTIF($K79:$AN79,"h")</f>
        <v>0</v>
      </c>
      <c r="AX79" s="171">
        <f>COUNTIF($K79:$AN79,"i")</f>
        <v>0</v>
      </c>
      <c r="AY79" s="171">
        <f>COUNTIF($K79:$AN79,"j")</f>
        <v>0</v>
      </c>
      <c r="AZ79" s="171">
        <f>COUNTIF($K79:$AN79,"k")</f>
        <v>0</v>
      </c>
      <c r="BA79" s="171">
        <f>COUNTIF($K79:$AN79,"l")</f>
        <v>0</v>
      </c>
      <c r="BB79" s="171">
        <f>COUNTIF($K79:$AN79,"m")</f>
        <v>0</v>
      </c>
      <c r="BC79" s="171">
        <f>COUNTIF($K79:$AN79,"n")</f>
        <v>0</v>
      </c>
      <c r="BD79" s="171">
        <f>COUNTIF($K79:$AN79,"o")</f>
        <v>0</v>
      </c>
      <c r="BE79" s="171" t="str">
        <f t="shared" si="146"/>
        <v>0</v>
      </c>
      <c r="BF79" s="171" t="str">
        <f t="shared" si="147"/>
        <v>0</v>
      </c>
      <c r="BG79" s="171" t="str">
        <f t="shared" si="148"/>
        <v>0</v>
      </c>
      <c r="BH79" s="171" t="str">
        <f t="shared" si="149"/>
        <v>0</v>
      </c>
      <c r="BI79" s="171" t="str">
        <f t="shared" si="150"/>
        <v>0</v>
      </c>
      <c r="BJ79" s="171" t="str">
        <f t="shared" si="151"/>
        <v>0</v>
      </c>
      <c r="BK79" s="171" t="str">
        <f t="shared" si="152"/>
        <v>0</v>
      </c>
      <c r="BL79" s="171" t="str">
        <f t="shared" si="153"/>
        <v>0</v>
      </c>
      <c r="BM79" s="171" t="str">
        <f t="shared" si="154"/>
        <v>0</v>
      </c>
      <c r="BN79" s="171" t="str">
        <f t="shared" si="155"/>
        <v>0</v>
      </c>
      <c r="BO79" s="171" t="str">
        <f t="shared" si="156"/>
        <v>0</v>
      </c>
      <c r="BP79" s="171" t="str">
        <f t="shared" si="157"/>
        <v>0</v>
      </c>
      <c r="BQ79" s="171" t="str">
        <f t="shared" si="158"/>
        <v>0</v>
      </c>
      <c r="BR79" s="171" t="str">
        <f t="shared" si="159"/>
        <v>0</v>
      </c>
      <c r="BS79" s="171" t="str">
        <f t="shared" si="160"/>
        <v>0</v>
      </c>
      <c r="BT79" s="167"/>
      <c r="BV79" s="129"/>
    </row>
    <row r="80" spans="1:74" ht="21" customHeight="1" thickBot="1" x14ac:dyDescent="0.35">
      <c r="A80" s="29"/>
      <c r="B80" s="143" t="s">
        <v>66</v>
      </c>
      <c r="C80" s="144">
        <v>0.93680555555555556</v>
      </c>
      <c r="D80" s="144" t="s">
        <v>249</v>
      </c>
      <c r="E80" s="144" t="s">
        <v>265</v>
      </c>
      <c r="F80" s="147">
        <v>222</v>
      </c>
      <c r="G80" s="147">
        <f>$F80*'Campaign Total'!$F$46</f>
        <v>210.89999999999998</v>
      </c>
      <c r="H80" s="165">
        <f t="shared" si="161"/>
        <v>0</v>
      </c>
      <c r="I80" s="166">
        <f t="shared" si="162"/>
        <v>0</v>
      </c>
      <c r="J80" s="167"/>
      <c r="K80" s="168"/>
      <c r="L80" s="172"/>
      <c r="M80" s="172"/>
      <c r="N80" s="168"/>
      <c r="O80" s="168"/>
      <c r="P80" s="168"/>
      <c r="Q80" s="168"/>
      <c r="R80" s="168"/>
      <c r="S80" s="172"/>
      <c r="T80" s="172"/>
      <c r="U80" s="168"/>
      <c r="V80" s="168"/>
      <c r="W80" s="168"/>
      <c r="X80" s="168"/>
      <c r="Y80" s="168"/>
      <c r="Z80" s="172"/>
      <c r="AA80" s="172"/>
      <c r="AB80" s="168"/>
      <c r="AC80" s="168"/>
      <c r="AD80" s="168"/>
      <c r="AE80" s="168"/>
      <c r="AF80" s="168"/>
      <c r="AG80" s="172"/>
      <c r="AH80" s="172"/>
      <c r="AI80" s="168"/>
      <c r="AJ80" s="168"/>
      <c r="AK80" s="168"/>
      <c r="AL80" s="168"/>
      <c r="AM80" s="168"/>
      <c r="AN80" s="172"/>
      <c r="AO80" s="170"/>
      <c r="AP80" s="171">
        <f>COUNTIF($K80:$AN80,"a")</f>
        <v>0</v>
      </c>
      <c r="AQ80" s="171">
        <f>COUNTIF($K80:$AN80,"b")</f>
        <v>0</v>
      </c>
      <c r="AR80" s="171">
        <f>COUNTIF($K80:$AN80,"c")</f>
        <v>0</v>
      </c>
      <c r="AS80" s="171">
        <f>COUNTIF($K80:$AN80,"d")</f>
        <v>0</v>
      </c>
      <c r="AT80" s="171">
        <f>COUNTIF($K80:$AN80,"e")</f>
        <v>0</v>
      </c>
      <c r="AU80" s="171">
        <f>COUNTIF($K80:$AN80,"f")</f>
        <v>0</v>
      </c>
      <c r="AV80" s="171">
        <f>COUNTIF($K80:$AN80,"g")</f>
        <v>0</v>
      </c>
      <c r="AW80" s="171">
        <f>COUNTIF($K80:$AN80,"h")</f>
        <v>0</v>
      </c>
      <c r="AX80" s="171">
        <f>COUNTIF($K80:$AN80,"i")</f>
        <v>0</v>
      </c>
      <c r="AY80" s="171">
        <f>COUNTIF($K80:$AN80,"j")</f>
        <v>0</v>
      </c>
      <c r="AZ80" s="171">
        <f>COUNTIF($K80:$AN80,"k")</f>
        <v>0</v>
      </c>
      <c r="BA80" s="171">
        <f>COUNTIF($K80:$AN80,"l")</f>
        <v>0</v>
      </c>
      <c r="BB80" s="171">
        <f>COUNTIF($K80:$AN80,"m")</f>
        <v>0</v>
      </c>
      <c r="BC80" s="171">
        <f>COUNTIF($K80:$AN80,"n")</f>
        <v>0</v>
      </c>
      <c r="BD80" s="171">
        <f>COUNTIF($K80:$AN80,"o")</f>
        <v>0</v>
      </c>
      <c r="BE80" s="171" t="str">
        <f t="shared" si="146"/>
        <v>0</v>
      </c>
      <c r="BF80" s="171" t="str">
        <f t="shared" si="147"/>
        <v>0</v>
      </c>
      <c r="BG80" s="171" t="str">
        <f t="shared" si="148"/>
        <v>0</v>
      </c>
      <c r="BH80" s="171" t="str">
        <f t="shared" si="149"/>
        <v>0</v>
      </c>
      <c r="BI80" s="171" t="str">
        <f t="shared" si="150"/>
        <v>0</v>
      </c>
      <c r="BJ80" s="171" t="str">
        <f t="shared" si="151"/>
        <v>0</v>
      </c>
      <c r="BK80" s="171" t="str">
        <f t="shared" si="152"/>
        <v>0</v>
      </c>
      <c r="BL80" s="171" t="str">
        <f t="shared" si="153"/>
        <v>0</v>
      </c>
      <c r="BM80" s="171" t="str">
        <f t="shared" si="154"/>
        <v>0</v>
      </c>
      <c r="BN80" s="171" t="str">
        <f t="shared" si="155"/>
        <v>0</v>
      </c>
      <c r="BO80" s="171" t="str">
        <f t="shared" si="156"/>
        <v>0</v>
      </c>
      <c r="BP80" s="171" t="str">
        <f t="shared" si="157"/>
        <v>0</v>
      </c>
      <c r="BQ80" s="171" t="str">
        <f t="shared" si="158"/>
        <v>0</v>
      </c>
      <c r="BR80" s="171" t="str">
        <f t="shared" si="159"/>
        <v>0</v>
      </c>
      <c r="BS80" s="171" t="str">
        <f t="shared" si="160"/>
        <v>0</v>
      </c>
      <c r="BT80" s="167"/>
      <c r="BV80" s="129"/>
    </row>
    <row r="81" spans="1:74" ht="21" customHeight="1" thickBot="1" x14ac:dyDescent="0.35">
      <c r="A81" s="29"/>
      <c r="B81" s="141" t="s">
        <v>65</v>
      </c>
      <c r="C81" s="128">
        <v>0.9375</v>
      </c>
      <c r="D81" s="173" t="s">
        <v>323</v>
      </c>
      <c r="E81" s="163" t="s">
        <v>304</v>
      </c>
      <c r="F81" s="142"/>
      <c r="G81" s="142"/>
      <c r="H81" s="165"/>
      <c r="I81" s="166"/>
      <c r="J81" s="167"/>
      <c r="K81" s="168"/>
      <c r="L81" s="169"/>
      <c r="M81" s="169"/>
      <c r="N81" s="168"/>
      <c r="O81" s="168"/>
      <c r="P81" s="168"/>
      <c r="Q81" s="168"/>
      <c r="R81" s="168"/>
      <c r="S81" s="169"/>
      <c r="T81" s="169"/>
      <c r="U81" s="168"/>
      <c r="V81" s="168"/>
      <c r="W81" s="168"/>
      <c r="X81" s="168"/>
      <c r="Y81" s="168"/>
      <c r="Z81" s="169"/>
      <c r="AA81" s="169"/>
      <c r="AB81" s="168"/>
      <c r="AC81" s="168"/>
      <c r="AD81" s="168"/>
      <c r="AE81" s="168"/>
      <c r="AF81" s="168"/>
      <c r="AG81" s="169"/>
      <c r="AH81" s="169"/>
      <c r="AI81" s="168"/>
      <c r="AJ81" s="168"/>
      <c r="AK81" s="168"/>
      <c r="AL81" s="168"/>
      <c r="AM81" s="168"/>
      <c r="AN81" s="169"/>
      <c r="AO81" s="170"/>
      <c r="AP81" s="171">
        <f>COUNTIF($K81:$AN81,"a")</f>
        <v>0</v>
      </c>
      <c r="AQ81" s="171">
        <f>COUNTIF($K81:$AN81,"b")</f>
        <v>0</v>
      </c>
      <c r="AR81" s="171">
        <f>COUNTIF($K81:$AN81,"c")</f>
        <v>0</v>
      </c>
      <c r="AS81" s="171">
        <f>COUNTIF($K81:$AN81,"d")</f>
        <v>0</v>
      </c>
      <c r="AT81" s="171">
        <f>COUNTIF($K81:$AN81,"e")</f>
        <v>0</v>
      </c>
      <c r="AU81" s="171">
        <f>COUNTIF($K81:$AN81,"f")</f>
        <v>0</v>
      </c>
      <c r="AV81" s="171">
        <f>COUNTIF($K81:$AN81,"g")</f>
        <v>0</v>
      </c>
      <c r="AW81" s="171">
        <f>COUNTIF($K81:$AN81,"h")</f>
        <v>0</v>
      </c>
      <c r="AX81" s="171">
        <f>COUNTIF($K81:$AN81,"i")</f>
        <v>0</v>
      </c>
      <c r="AY81" s="171">
        <f>COUNTIF($K81:$AN81,"j")</f>
        <v>0</v>
      </c>
      <c r="AZ81" s="171">
        <f>COUNTIF($K81:$AN81,"k")</f>
        <v>0</v>
      </c>
      <c r="BA81" s="171">
        <f>COUNTIF($K81:$AN81,"l")</f>
        <v>0</v>
      </c>
      <c r="BB81" s="171">
        <f>COUNTIF($K81:$AN81,"m")</f>
        <v>0</v>
      </c>
      <c r="BC81" s="171">
        <f>COUNTIF($K81:$AN81,"n")</f>
        <v>0</v>
      </c>
      <c r="BD81" s="171">
        <f>COUNTIF($K81:$AN81,"o")</f>
        <v>0</v>
      </c>
      <c r="BE81" s="171" t="str">
        <f t="shared" si="146"/>
        <v>0</v>
      </c>
      <c r="BF81" s="171" t="str">
        <f t="shared" si="147"/>
        <v>0</v>
      </c>
      <c r="BG81" s="171" t="str">
        <f t="shared" si="148"/>
        <v>0</v>
      </c>
      <c r="BH81" s="171" t="str">
        <f t="shared" si="149"/>
        <v>0</v>
      </c>
      <c r="BI81" s="171" t="str">
        <f t="shared" si="150"/>
        <v>0</v>
      </c>
      <c r="BJ81" s="171" t="str">
        <f t="shared" si="151"/>
        <v>0</v>
      </c>
      <c r="BK81" s="171" t="str">
        <f t="shared" si="152"/>
        <v>0</v>
      </c>
      <c r="BL81" s="171" t="str">
        <f t="shared" si="153"/>
        <v>0</v>
      </c>
      <c r="BM81" s="171" t="str">
        <f t="shared" si="154"/>
        <v>0</v>
      </c>
      <c r="BN81" s="171" t="str">
        <f t="shared" si="155"/>
        <v>0</v>
      </c>
      <c r="BO81" s="171" t="str">
        <f t="shared" si="156"/>
        <v>0</v>
      </c>
      <c r="BP81" s="171" t="str">
        <f t="shared" si="157"/>
        <v>0</v>
      </c>
      <c r="BQ81" s="171" t="str">
        <f t="shared" si="158"/>
        <v>0</v>
      </c>
      <c r="BR81" s="171" t="str">
        <f t="shared" si="159"/>
        <v>0</v>
      </c>
      <c r="BS81" s="171" t="str">
        <f t="shared" si="160"/>
        <v>0</v>
      </c>
      <c r="BT81" s="167"/>
      <c r="BV81" s="129"/>
    </row>
    <row r="82" spans="1:74" s="130" customFormat="1" ht="21" customHeight="1" thickBot="1" x14ac:dyDescent="0.35">
      <c r="A82" s="55"/>
      <c r="B82" s="143" t="s">
        <v>66</v>
      </c>
      <c r="C82" s="144">
        <v>0.95763888888888893</v>
      </c>
      <c r="D82" s="144" t="s">
        <v>360</v>
      </c>
      <c r="E82" s="144" t="s">
        <v>361</v>
      </c>
      <c r="F82" s="147">
        <v>148</v>
      </c>
      <c r="G82" s="147">
        <f>$F82*'Campaign Total'!$F$46</f>
        <v>140.6</v>
      </c>
      <c r="H82" s="165">
        <f t="shared" ref="H82" si="163">SUM(AP82:BD82)</f>
        <v>0</v>
      </c>
      <c r="I82" s="166">
        <f t="shared" ref="I82" si="164">SUM(BE82:BS82)</f>
        <v>0</v>
      </c>
      <c r="J82" s="167"/>
      <c r="K82" s="168"/>
      <c r="L82" s="172"/>
      <c r="M82" s="172"/>
      <c r="N82" s="168"/>
      <c r="O82" s="168"/>
      <c r="P82" s="168"/>
      <c r="Q82" s="168"/>
      <c r="R82" s="168"/>
      <c r="S82" s="172"/>
      <c r="T82" s="172"/>
      <c r="U82" s="168"/>
      <c r="V82" s="168"/>
      <c r="W82" s="168"/>
      <c r="X82" s="168"/>
      <c r="Y82" s="168"/>
      <c r="Z82" s="172"/>
      <c r="AA82" s="172"/>
      <c r="AB82" s="168"/>
      <c r="AC82" s="168"/>
      <c r="AD82" s="168"/>
      <c r="AE82" s="168"/>
      <c r="AF82" s="168"/>
      <c r="AG82" s="172"/>
      <c r="AH82" s="172"/>
      <c r="AI82" s="168"/>
      <c r="AJ82" s="168"/>
      <c r="AK82" s="168"/>
      <c r="AL82" s="168"/>
      <c r="AM82" s="168"/>
      <c r="AN82" s="172"/>
      <c r="AO82" s="170"/>
      <c r="AP82" s="171">
        <f>COUNTIF($K82:$AN82,"a")</f>
        <v>0</v>
      </c>
      <c r="AQ82" s="171">
        <f>COUNTIF($K82:$AN82,"b")</f>
        <v>0</v>
      </c>
      <c r="AR82" s="171">
        <f>COUNTIF($K82:$AN82,"c")</f>
        <v>0</v>
      </c>
      <c r="AS82" s="171">
        <f>COUNTIF($K82:$AN82,"d")</f>
        <v>0</v>
      </c>
      <c r="AT82" s="171">
        <f>COUNTIF($K82:$AN82,"e")</f>
        <v>0</v>
      </c>
      <c r="AU82" s="171">
        <f>COUNTIF($K82:$AN82,"f")</f>
        <v>0</v>
      </c>
      <c r="AV82" s="171">
        <f>COUNTIF($K82:$AN82,"g")</f>
        <v>0</v>
      </c>
      <c r="AW82" s="171">
        <f>COUNTIF($K82:$AN82,"h")</f>
        <v>0</v>
      </c>
      <c r="AX82" s="171">
        <f>COUNTIF($K82:$AN82,"i")</f>
        <v>0</v>
      </c>
      <c r="AY82" s="171">
        <f>COUNTIF($K82:$AN82,"j")</f>
        <v>0</v>
      </c>
      <c r="AZ82" s="171">
        <f>COUNTIF($K82:$AN82,"k")</f>
        <v>0</v>
      </c>
      <c r="BA82" s="171">
        <f>COUNTIF($K82:$AN82,"l")</f>
        <v>0</v>
      </c>
      <c r="BB82" s="171">
        <f>COUNTIF($K82:$AN82,"m")</f>
        <v>0</v>
      </c>
      <c r="BC82" s="171">
        <f>COUNTIF($K82:$AN82,"n")</f>
        <v>0</v>
      </c>
      <c r="BD82" s="171">
        <f>COUNTIF($K82:$AN82,"o")</f>
        <v>0</v>
      </c>
      <c r="BE82" s="171" t="str">
        <f t="shared" ref="BE82:BE83" si="165">IF(AP82&gt;0,($G82*AP82*$F$14),"0")</f>
        <v>0</v>
      </c>
      <c r="BF82" s="171" t="str">
        <f t="shared" ref="BF82:BF83" si="166">IF(AQ82&gt;0,($G82*AQ82*$F$15),"0")</f>
        <v>0</v>
      </c>
      <c r="BG82" s="171" t="str">
        <f t="shared" ref="BG82:BG83" si="167">IF(AR82&gt;0,($G82*AR82*$F$16),"0")</f>
        <v>0</v>
      </c>
      <c r="BH82" s="171" t="str">
        <f t="shared" ref="BH82:BH83" si="168">IF(AS82&gt;0,($G82*AS82*$F$17),"0")</f>
        <v>0</v>
      </c>
      <c r="BI82" s="171" t="str">
        <f t="shared" ref="BI82:BI83" si="169">IF(AT82&gt;0,($G82*AT82*$F$18),"0")</f>
        <v>0</v>
      </c>
      <c r="BJ82" s="171" t="str">
        <f t="shared" ref="BJ82:BJ83" si="170">IF(AU82&gt;0,($G82*AU82*$F$19),"0")</f>
        <v>0</v>
      </c>
      <c r="BK82" s="171" t="str">
        <f t="shared" ref="BK82:BK83" si="171">IF(AV82&gt;0,($G82*AV82*$F$20),"0")</f>
        <v>0</v>
      </c>
      <c r="BL82" s="171" t="str">
        <f t="shared" ref="BL82:BL83" si="172">IF(AW82&gt;0,($G82*AW82*$F$21),"0")</f>
        <v>0</v>
      </c>
      <c r="BM82" s="171" t="str">
        <f t="shared" ref="BM82:BM83" si="173">IF(AX82&gt;0,($G82*AX82*$F$22),"0")</f>
        <v>0</v>
      </c>
      <c r="BN82" s="171" t="str">
        <f t="shared" ref="BN82:BN83" si="174">IF(AY82&gt;0,($G82*AY82*$F$23),"0")</f>
        <v>0</v>
      </c>
      <c r="BO82" s="171" t="str">
        <f t="shared" ref="BO82:BO83" si="175">IF(AZ82&gt;0,($G82*AZ82*$F$24),"0")</f>
        <v>0</v>
      </c>
      <c r="BP82" s="171" t="str">
        <f t="shared" ref="BP82:BP83" si="176">IF(BA82&gt;0,($G82*BA82*$F$25),"0")</f>
        <v>0</v>
      </c>
      <c r="BQ82" s="171" t="str">
        <f t="shared" ref="BQ82:BQ83" si="177">IF(BB82&gt;0,($G82*BB82*$F$26),"0")</f>
        <v>0</v>
      </c>
      <c r="BR82" s="171" t="str">
        <f t="shared" ref="BR82:BR83" si="178">IF(BC82&gt;0,($G82*BC82*$F$27),"0")</f>
        <v>0</v>
      </c>
      <c r="BS82" s="171" t="str">
        <f t="shared" ref="BS82:BS83" si="179">IF(BD82&gt;0,($G82*BD82*$F$28),"0")</f>
        <v>0</v>
      </c>
      <c r="BT82" s="167"/>
      <c r="BV82" s="134"/>
    </row>
    <row r="83" spans="1:74" ht="21" customHeight="1" thickBot="1" x14ac:dyDescent="0.35">
      <c r="A83" s="29"/>
      <c r="B83" s="141" t="s">
        <v>65</v>
      </c>
      <c r="C83" s="128">
        <v>0.95833333333333337</v>
      </c>
      <c r="D83" s="173" t="s">
        <v>323</v>
      </c>
      <c r="E83" s="163" t="s">
        <v>304</v>
      </c>
      <c r="F83" s="142"/>
      <c r="G83" s="142"/>
      <c r="H83" s="165"/>
      <c r="I83" s="166"/>
      <c r="J83" s="167"/>
      <c r="K83" s="168"/>
      <c r="L83" s="169"/>
      <c r="M83" s="169"/>
      <c r="N83" s="168"/>
      <c r="O83" s="168"/>
      <c r="P83" s="168"/>
      <c r="Q83" s="168"/>
      <c r="R83" s="168"/>
      <c r="S83" s="169"/>
      <c r="T83" s="169"/>
      <c r="U83" s="168"/>
      <c r="V83" s="168"/>
      <c r="W83" s="168"/>
      <c r="X83" s="168"/>
      <c r="Y83" s="168"/>
      <c r="Z83" s="169"/>
      <c r="AA83" s="169"/>
      <c r="AB83" s="168"/>
      <c r="AC83" s="168"/>
      <c r="AD83" s="168"/>
      <c r="AE83" s="168"/>
      <c r="AF83" s="168"/>
      <c r="AG83" s="169"/>
      <c r="AH83" s="169"/>
      <c r="AI83" s="168"/>
      <c r="AJ83" s="168"/>
      <c r="AK83" s="168"/>
      <c r="AL83" s="168"/>
      <c r="AM83" s="168"/>
      <c r="AN83" s="169"/>
      <c r="AO83" s="170"/>
      <c r="AP83" s="171">
        <f>COUNTIF($K83:$AN83,"a")</f>
        <v>0</v>
      </c>
      <c r="AQ83" s="171">
        <f>COUNTIF($K83:$AN83,"b")</f>
        <v>0</v>
      </c>
      <c r="AR83" s="171">
        <f>COUNTIF($K83:$AN83,"c")</f>
        <v>0</v>
      </c>
      <c r="AS83" s="171">
        <f>COUNTIF($K83:$AN83,"d")</f>
        <v>0</v>
      </c>
      <c r="AT83" s="171">
        <f>COUNTIF($K83:$AN83,"e")</f>
        <v>0</v>
      </c>
      <c r="AU83" s="171">
        <f>COUNTIF($K83:$AN83,"f")</f>
        <v>0</v>
      </c>
      <c r="AV83" s="171">
        <f>COUNTIF($K83:$AN83,"g")</f>
        <v>0</v>
      </c>
      <c r="AW83" s="171">
        <f>COUNTIF($K83:$AN83,"h")</f>
        <v>0</v>
      </c>
      <c r="AX83" s="171">
        <f>COUNTIF($K83:$AN83,"i")</f>
        <v>0</v>
      </c>
      <c r="AY83" s="171">
        <f>COUNTIF($K83:$AN83,"j")</f>
        <v>0</v>
      </c>
      <c r="AZ83" s="171">
        <f>COUNTIF($K83:$AN83,"k")</f>
        <v>0</v>
      </c>
      <c r="BA83" s="171">
        <f>COUNTIF($K83:$AN83,"l")</f>
        <v>0</v>
      </c>
      <c r="BB83" s="171">
        <f>COUNTIF($K83:$AN83,"m")</f>
        <v>0</v>
      </c>
      <c r="BC83" s="171">
        <f>COUNTIF($K83:$AN83,"n")</f>
        <v>0</v>
      </c>
      <c r="BD83" s="171">
        <f>COUNTIF($K83:$AN83,"o")</f>
        <v>0</v>
      </c>
      <c r="BE83" s="171" t="str">
        <f t="shared" si="165"/>
        <v>0</v>
      </c>
      <c r="BF83" s="171" t="str">
        <f t="shared" si="166"/>
        <v>0</v>
      </c>
      <c r="BG83" s="171" t="str">
        <f t="shared" si="167"/>
        <v>0</v>
      </c>
      <c r="BH83" s="171" t="str">
        <f t="shared" si="168"/>
        <v>0</v>
      </c>
      <c r="BI83" s="171" t="str">
        <f t="shared" si="169"/>
        <v>0</v>
      </c>
      <c r="BJ83" s="171" t="str">
        <f t="shared" si="170"/>
        <v>0</v>
      </c>
      <c r="BK83" s="171" t="str">
        <f t="shared" si="171"/>
        <v>0</v>
      </c>
      <c r="BL83" s="171" t="str">
        <f t="shared" si="172"/>
        <v>0</v>
      </c>
      <c r="BM83" s="171" t="str">
        <f t="shared" si="173"/>
        <v>0</v>
      </c>
      <c r="BN83" s="171" t="str">
        <f t="shared" si="174"/>
        <v>0</v>
      </c>
      <c r="BO83" s="171" t="str">
        <f t="shared" si="175"/>
        <v>0</v>
      </c>
      <c r="BP83" s="171" t="str">
        <f t="shared" si="176"/>
        <v>0</v>
      </c>
      <c r="BQ83" s="171" t="str">
        <f t="shared" si="177"/>
        <v>0</v>
      </c>
      <c r="BR83" s="171" t="str">
        <f t="shared" si="178"/>
        <v>0</v>
      </c>
      <c r="BS83" s="171" t="str">
        <f t="shared" si="179"/>
        <v>0</v>
      </c>
      <c r="BT83" s="167"/>
      <c r="BV83" s="129"/>
    </row>
    <row r="84" spans="1:74" s="130" customFormat="1" ht="21" customHeight="1" thickBot="1" x14ac:dyDescent="0.35">
      <c r="A84" s="55"/>
      <c r="B84" s="143" t="s">
        <v>66</v>
      </c>
      <c r="C84" s="144">
        <v>0.9784722222222223</v>
      </c>
      <c r="D84" s="144" t="s">
        <v>250</v>
      </c>
      <c r="E84" s="144" t="s">
        <v>266</v>
      </c>
      <c r="F84" s="147">
        <v>148</v>
      </c>
      <c r="G84" s="147">
        <f>$F84*'Campaign Total'!$F$46</f>
        <v>140.6</v>
      </c>
      <c r="H84" s="165">
        <f t="shared" ref="H84" si="180">SUM(AP84:BD84)</f>
        <v>0</v>
      </c>
      <c r="I84" s="166">
        <f t="shared" ref="I84" si="181">SUM(BE84:BS84)</f>
        <v>0</v>
      </c>
      <c r="J84" s="167"/>
      <c r="K84" s="168"/>
      <c r="L84" s="172"/>
      <c r="M84" s="172"/>
      <c r="N84" s="168"/>
      <c r="O84" s="168"/>
      <c r="P84" s="168"/>
      <c r="Q84" s="168"/>
      <c r="R84" s="168"/>
      <c r="S84" s="172"/>
      <c r="T84" s="172"/>
      <c r="U84" s="168"/>
      <c r="V84" s="168"/>
      <c r="W84" s="168"/>
      <c r="X84" s="168"/>
      <c r="Y84" s="168"/>
      <c r="Z84" s="172"/>
      <c r="AA84" s="172"/>
      <c r="AB84" s="168"/>
      <c r="AC84" s="168"/>
      <c r="AD84" s="168"/>
      <c r="AE84" s="168"/>
      <c r="AF84" s="168"/>
      <c r="AG84" s="172"/>
      <c r="AH84" s="172"/>
      <c r="AI84" s="168"/>
      <c r="AJ84" s="168"/>
      <c r="AK84" s="168"/>
      <c r="AL84" s="168"/>
      <c r="AM84" s="168"/>
      <c r="AN84" s="172"/>
      <c r="AO84" s="170"/>
      <c r="AP84" s="171">
        <f>COUNTIF($K84:$AN84,"a")</f>
        <v>0</v>
      </c>
      <c r="AQ84" s="171">
        <f>COUNTIF($K84:$AN84,"b")</f>
        <v>0</v>
      </c>
      <c r="AR84" s="171">
        <f>COUNTIF($K84:$AN84,"c")</f>
        <v>0</v>
      </c>
      <c r="AS84" s="171">
        <f>COUNTIF($K84:$AN84,"d")</f>
        <v>0</v>
      </c>
      <c r="AT84" s="171">
        <f>COUNTIF($K84:$AN84,"e")</f>
        <v>0</v>
      </c>
      <c r="AU84" s="171">
        <f>COUNTIF($K84:$AN84,"f")</f>
        <v>0</v>
      </c>
      <c r="AV84" s="171">
        <f>COUNTIF($K84:$AN84,"g")</f>
        <v>0</v>
      </c>
      <c r="AW84" s="171">
        <f>COUNTIF($K84:$AN84,"h")</f>
        <v>0</v>
      </c>
      <c r="AX84" s="171">
        <f>COUNTIF($K84:$AN84,"i")</f>
        <v>0</v>
      </c>
      <c r="AY84" s="171">
        <f>COUNTIF($K84:$AN84,"j")</f>
        <v>0</v>
      </c>
      <c r="AZ84" s="171">
        <f>COUNTIF($K84:$AN84,"k")</f>
        <v>0</v>
      </c>
      <c r="BA84" s="171">
        <f>COUNTIF($K84:$AN84,"l")</f>
        <v>0</v>
      </c>
      <c r="BB84" s="171">
        <f>COUNTIF($K84:$AN84,"m")</f>
        <v>0</v>
      </c>
      <c r="BC84" s="171">
        <f>COUNTIF($K84:$AN84,"n")</f>
        <v>0</v>
      </c>
      <c r="BD84" s="171">
        <f>COUNTIF($K84:$AN84,"o")</f>
        <v>0</v>
      </c>
      <c r="BE84" s="171" t="str">
        <f t="shared" ref="BE84" si="182">IF(AP84&gt;0,($G84*AP84*$F$14),"0")</f>
        <v>0</v>
      </c>
      <c r="BF84" s="171" t="str">
        <f t="shared" ref="BF84" si="183">IF(AQ84&gt;0,($G84*AQ84*$F$15),"0")</f>
        <v>0</v>
      </c>
      <c r="BG84" s="171" t="str">
        <f t="shared" ref="BG84" si="184">IF(AR84&gt;0,($G84*AR84*$F$16),"0")</f>
        <v>0</v>
      </c>
      <c r="BH84" s="171" t="str">
        <f t="shared" ref="BH84" si="185">IF(AS84&gt;0,($G84*AS84*$F$17),"0")</f>
        <v>0</v>
      </c>
      <c r="BI84" s="171" t="str">
        <f t="shared" ref="BI84" si="186">IF(AT84&gt;0,($G84*AT84*$F$18),"0")</f>
        <v>0</v>
      </c>
      <c r="BJ84" s="171" t="str">
        <f t="shared" ref="BJ84" si="187">IF(AU84&gt;0,($G84*AU84*$F$19),"0")</f>
        <v>0</v>
      </c>
      <c r="BK84" s="171" t="str">
        <f t="shared" ref="BK84" si="188">IF(AV84&gt;0,($G84*AV84*$F$20),"0")</f>
        <v>0</v>
      </c>
      <c r="BL84" s="171" t="str">
        <f t="shared" ref="BL84" si="189">IF(AW84&gt;0,($G84*AW84*$F$21),"0")</f>
        <v>0</v>
      </c>
      <c r="BM84" s="171" t="str">
        <f t="shared" ref="BM84" si="190">IF(AX84&gt;0,($G84*AX84*$F$22),"0")</f>
        <v>0</v>
      </c>
      <c r="BN84" s="171" t="str">
        <f t="shared" ref="BN84" si="191">IF(AY84&gt;0,($G84*AY84*$F$23),"0")</f>
        <v>0</v>
      </c>
      <c r="BO84" s="171" t="str">
        <f t="shared" ref="BO84" si="192">IF(AZ84&gt;0,($G84*AZ84*$F$24),"0")</f>
        <v>0</v>
      </c>
      <c r="BP84" s="171" t="str">
        <f t="shared" ref="BP84" si="193">IF(BA84&gt;0,($G84*BA84*$F$25),"0")</f>
        <v>0</v>
      </c>
      <c r="BQ84" s="171" t="str">
        <f t="shared" ref="BQ84" si="194">IF(BB84&gt;0,($G84*BB84*$F$26),"0")</f>
        <v>0</v>
      </c>
      <c r="BR84" s="171" t="str">
        <f t="shared" ref="BR84" si="195">IF(BC84&gt;0,($G84*BC84*$F$27),"0")</f>
        <v>0</v>
      </c>
      <c r="BS84" s="171" t="str">
        <f t="shared" ref="BS84" si="196">IF(BD84&gt;0,($G84*BD84*$F$28),"0")</f>
        <v>0</v>
      </c>
      <c r="BT84" s="167"/>
      <c r="BV84" s="134"/>
    </row>
    <row r="85" spans="1:74" ht="21" customHeight="1" thickBot="1" x14ac:dyDescent="0.35">
      <c r="A85" s="29"/>
      <c r="B85" s="141"/>
      <c r="C85" s="128">
        <v>0.97916666666666663</v>
      </c>
      <c r="D85" s="211" t="s">
        <v>321</v>
      </c>
      <c r="E85" s="212"/>
      <c r="F85" s="142"/>
      <c r="G85" s="142"/>
      <c r="H85" s="165"/>
      <c r="I85" s="166"/>
      <c r="J85" s="167"/>
      <c r="K85" s="168"/>
      <c r="L85" s="169"/>
      <c r="M85" s="169"/>
      <c r="N85" s="168"/>
      <c r="O85" s="168"/>
      <c r="P85" s="168"/>
      <c r="Q85" s="168"/>
      <c r="R85" s="168"/>
      <c r="S85" s="169"/>
      <c r="T85" s="169"/>
      <c r="U85" s="168"/>
      <c r="V85" s="168"/>
      <c r="W85" s="168"/>
      <c r="X85" s="168"/>
      <c r="Y85" s="168"/>
      <c r="Z85" s="169"/>
      <c r="AA85" s="169"/>
      <c r="AB85" s="168"/>
      <c r="AC85" s="168"/>
      <c r="AD85" s="168"/>
      <c r="AE85" s="168"/>
      <c r="AF85" s="168"/>
      <c r="AG85" s="169"/>
      <c r="AH85" s="169"/>
      <c r="AI85" s="168"/>
      <c r="AJ85" s="168"/>
      <c r="AK85" s="168"/>
      <c r="AL85" s="168"/>
      <c r="AM85" s="168"/>
      <c r="AN85" s="169"/>
      <c r="AO85" s="170"/>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67"/>
      <c r="BV85" s="129"/>
    </row>
    <row r="86" spans="1:74" ht="21" customHeight="1" thickBot="1" x14ac:dyDescent="0.35">
      <c r="A86" s="29"/>
      <c r="B86" s="143" t="s">
        <v>66</v>
      </c>
      <c r="C86" s="144">
        <v>0.99652777777777779</v>
      </c>
      <c r="D86" s="144" t="s">
        <v>373</v>
      </c>
      <c r="E86" s="144" t="s">
        <v>374</v>
      </c>
      <c r="F86" s="147">
        <v>148</v>
      </c>
      <c r="G86" s="147">
        <f>$F86*'Campaign Total'!$F$46</f>
        <v>140.6</v>
      </c>
      <c r="H86" s="165">
        <f t="shared" si="161"/>
        <v>0</v>
      </c>
      <c r="I86" s="166">
        <f t="shared" si="162"/>
        <v>0</v>
      </c>
      <c r="J86" s="167"/>
      <c r="K86" s="168"/>
      <c r="L86" s="172"/>
      <c r="M86" s="172"/>
      <c r="N86" s="168"/>
      <c r="O86" s="168"/>
      <c r="P86" s="168"/>
      <c r="Q86" s="168"/>
      <c r="R86" s="168"/>
      <c r="S86" s="172"/>
      <c r="T86" s="172"/>
      <c r="U86" s="168"/>
      <c r="V86" s="168"/>
      <c r="W86" s="168"/>
      <c r="X86" s="168"/>
      <c r="Y86" s="168"/>
      <c r="Z86" s="172"/>
      <c r="AA86" s="172"/>
      <c r="AB86" s="168"/>
      <c r="AC86" s="168"/>
      <c r="AD86" s="168"/>
      <c r="AE86" s="168"/>
      <c r="AF86" s="168"/>
      <c r="AG86" s="172"/>
      <c r="AH86" s="172"/>
      <c r="AI86" s="168"/>
      <c r="AJ86" s="168"/>
      <c r="AK86" s="168"/>
      <c r="AL86" s="168"/>
      <c r="AM86" s="168"/>
      <c r="AN86" s="172"/>
      <c r="AO86" s="170"/>
      <c r="AP86" s="171">
        <f>COUNTIF($K86:$AN86,"a")</f>
        <v>0</v>
      </c>
      <c r="AQ86" s="171">
        <f>COUNTIF($K86:$AN86,"b")</f>
        <v>0</v>
      </c>
      <c r="AR86" s="171">
        <f>COUNTIF($K86:$AN86,"c")</f>
        <v>0</v>
      </c>
      <c r="AS86" s="171">
        <f>COUNTIF($K86:$AN86,"d")</f>
        <v>0</v>
      </c>
      <c r="AT86" s="171">
        <f>COUNTIF($K86:$AN86,"e")</f>
        <v>0</v>
      </c>
      <c r="AU86" s="171">
        <f>COUNTIF($K86:$AN86,"f")</f>
        <v>0</v>
      </c>
      <c r="AV86" s="171">
        <f>COUNTIF($K86:$AN86,"g")</f>
        <v>0</v>
      </c>
      <c r="AW86" s="171">
        <f>COUNTIF($K86:$AN86,"h")</f>
        <v>0</v>
      </c>
      <c r="AX86" s="171">
        <f>COUNTIF($K86:$AN86,"i")</f>
        <v>0</v>
      </c>
      <c r="AY86" s="171">
        <f>COUNTIF($K86:$AN86,"j")</f>
        <v>0</v>
      </c>
      <c r="AZ86" s="171">
        <f>COUNTIF($K86:$AN86,"k")</f>
        <v>0</v>
      </c>
      <c r="BA86" s="171">
        <f>COUNTIF($K86:$AN86,"l")</f>
        <v>0</v>
      </c>
      <c r="BB86" s="171">
        <f>COUNTIF($K86:$AN86,"m")</f>
        <v>0</v>
      </c>
      <c r="BC86" s="171">
        <f>COUNTIF($K86:$AN86,"n")</f>
        <v>0</v>
      </c>
      <c r="BD86" s="171">
        <f>COUNTIF($K86:$AN86,"o")</f>
        <v>0</v>
      </c>
      <c r="BE86" s="171" t="str">
        <f t="shared" si="146"/>
        <v>0</v>
      </c>
      <c r="BF86" s="171" t="str">
        <f t="shared" si="147"/>
        <v>0</v>
      </c>
      <c r="BG86" s="171" t="str">
        <f t="shared" si="148"/>
        <v>0</v>
      </c>
      <c r="BH86" s="171" t="str">
        <f t="shared" si="149"/>
        <v>0</v>
      </c>
      <c r="BI86" s="171" t="str">
        <f t="shared" si="150"/>
        <v>0</v>
      </c>
      <c r="BJ86" s="171" t="str">
        <f t="shared" si="151"/>
        <v>0</v>
      </c>
      <c r="BK86" s="171" t="str">
        <f t="shared" si="152"/>
        <v>0</v>
      </c>
      <c r="BL86" s="171" t="str">
        <f t="shared" si="153"/>
        <v>0</v>
      </c>
      <c r="BM86" s="171" t="str">
        <f t="shared" si="154"/>
        <v>0</v>
      </c>
      <c r="BN86" s="171" t="str">
        <f t="shared" si="155"/>
        <v>0</v>
      </c>
      <c r="BO86" s="171" t="str">
        <f t="shared" si="156"/>
        <v>0</v>
      </c>
      <c r="BP86" s="171" t="str">
        <f t="shared" si="157"/>
        <v>0</v>
      </c>
      <c r="BQ86" s="171" t="str">
        <f t="shared" si="158"/>
        <v>0</v>
      </c>
      <c r="BR86" s="171" t="str">
        <f t="shared" si="159"/>
        <v>0</v>
      </c>
      <c r="BS86" s="171" t="str">
        <f t="shared" si="160"/>
        <v>0</v>
      </c>
      <c r="BT86" s="167"/>
      <c r="BV86" s="129"/>
    </row>
    <row r="87" spans="1:74" ht="20.25" thickTop="1" thickBot="1" x14ac:dyDescent="0.35">
      <c r="A87" s="29"/>
      <c r="B87" s="141" t="s">
        <v>65</v>
      </c>
      <c r="C87" s="128">
        <v>1</v>
      </c>
      <c r="D87" s="215" t="s">
        <v>358</v>
      </c>
      <c r="E87" s="216"/>
      <c r="F87" s="142"/>
      <c r="G87" s="142"/>
      <c r="H87" s="165"/>
      <c r="I87" s="166"/>
      <c r="J87" s="167"/>
      <c r="K87" s="168"/>
      <c r="L87" s="169"/>
      <c r="M87" s="169"/>
      <c r="N87" s="168"/>
      <c r="O87" s="168"/>
      <c r="P87" s="168"/>
      <c r="Q87" s="168"/>
      <c r="R87" s="168"/>
      <c r="S87" s="169"/>
      <c r="T87" s="169"/>
      <c r="U87" s="168"/>
      <c r="V87" s="168"/>
      <c r="W87" s="168"/>
      <c r="X87" s="168"/>
      <c r="Y87" s="168"/>
      <c r="Z87" s="169"/>
      <c r="AA87" s="169"/>
      <c r="AB87" s="168"/>
      <c r="AC87" s="168"/>
      <c r="AD87" s="168"/>
      <c r="AE87" s="168"/>
      <c r="AF87" s="168"/>
      <c r="AG87" s="169"/>
      <c r="AH87" s="169"/>
      <c r="AI87" s="168"/>
      <c r="AJ87" s="168"/>
      <c r="AK87" s="168"/>
      <c r="AL87" s="168"/>
      <c r="AM87" s="168"/>
      <c r="AN87" s="169"/>
      <c r="AO87" s="170"/>
      <c r="AP87" s="171">
        <f>COUNTIF($K87:$AN87,"a")</f>
        <v>0</v>
      </c>
      <c r="AQ87" s="171">
        <f>COUNTIF($K87:$AN87,"b")</f>
        <v>0</v>
      </c>
      <c r="AR87" s="171">
        <f>COUNTIF($K87:$AN87,"c")</f>
        <v>0</v>
      </c>
      <c r="AS87" s="171">
        <f>COUNTIF($K87:$AN87,"d")</f>
        <v>0</v>
      </c>
      <c r="AT87" s="171">
        <f>COUNTIF($K87:$AN87,"e")</f>
        <v>0</v>
      </c>
      <c r="AU87" s="171">
        <f>COUNTIF($K87:$AN87,"f")</f>
        <v>0</v>
      </c>
      <c r="AV87" s="171">
        <f>COUNTIF($K87:$AN87,"g")</f>
        <v>0</v>
      </c>
      <c r="AW87" s="171">
        <f>COUNTIF($K87:$AN87,"h")</f>
        <v>0</v>
      </c>
      <c r="AX87" s="171">
        <f>COUNTIF($K87:$AN87,"i")</f>
        <v>0</v>
      </c>
      <c r="AY87" s="171">
        <f>COUNTIF($K87:$AN87,"j")</f>
        <v>0</v>
      </c>
      <c r="AZ87" s="171">
        <f>COUNTIF($K87:$AN87,"k")</f>
        <v>0</v>
      </c>
      <c r="BA87" s="171">
        <f>COUNTIF($K87:$AN87,"l")</f>
        <v>0</v>
      </c>
      <c r="BB87" s="171">
        <f>COUNTIF($K87:$AN87,"m")</f>
        <v>0</v>
      </c>
      <c r="BC87" s="171">
        <f>COUNTIF($K87:$AN87,"n")</f>
        <v>0</v>
      </c>
      <c r="BD87" s="171">
        <f>COUNTIF($K87:$AN87,"o")</f>
        <v>0</v>
      </c>
      <c r="BE87" s="171" t="str">
        <f t="shared" si="146"/>
        <v>0</v>
      </c>
      <c r="BF87" s="171" t="str">
        <f t="shared" si="147"/>
        <v>0</v>
      </c>
      <c r="BG87" s="171" t="str">
        <f t="shared" si="148"/>
        <v>0</v>
      </c>
      <c r="BH87" s="171" t="str">
        <f t="shared" si="149"/>
        <v>0</v>
      </c>
      <c r="BI87" s="171" t="str">
        <f t="shared" si="150"/>
        <v>0</v>
      </c>
      <c r="BJ87" s="171" t="str">
        <f t="shared" si="151"/>
        <v>0</v>
      </c>
      <c r="BK87" s="171" t="str">
        <f t="shared" si="152"/>
        <v>0</v>
      </c>
      <c r="BL87" s="171" t="str">
        <f t="shared" si="153"/>
        <v>0</v>
      </c>
      <c r="BM87" s="171" t="str">
        <f t="shared" si="154"/>
        <v>0</v>
      </c>
      <c r="BN87" s="171" t="str">
        <f t="shared" si="155"/>
        <v>0</v>
      </c>
      <c r="BO87" s="171" t="str">
        <f t="shared" si="156"/>
        <v>0</v>
      </c>
      <c r="BP87" s="171" t="str">
        <f t="shared" si="157"/>
        <v>0</v>
      </c>
      <c r="BQ87" s="171" t="str">
        <f t="shared" si="158"/>
        <v>0</v>
      </c>
      <c r="BR87" s="171" t="str">
        <f t="shared" si="159"/>
        <v>0</v>
      </c>
      <c r="BS87" s="171" t="str">
        <f t="shared" si="160"/>
        <v>0</v>
      </c>
      <c r="BT87" s="167"/>
      <c r="BV87" s="129"/>
    </row>
    <row r="88" spans="1:74" ht="21" customHeight="1" thickTop="1" thickBot="1" x14ac:dyDescent="0.35">
      <c r="A88" s="29"/>
      <c r="B88" s="141" t="s">
        <v>65</v>
      </c>
      <c r="C88" s="128">
        <v>4.1666666666666664E-2</v>
      </c>
      <c r="D88" s="215" t="s">
        <v>359</v>
      </c>
      <c r="E88" s="216"/>
      <c r="F88" s="142"/>
      <c r="G88" s="142"/>
      <c r="H88" s="165"/>
      <c r="I88" s="166"/>
      <c r="J88" s="167"/>
      <c r="K88" s="168"/>
      <c r="L88" s="169"/>
      <c r="M88" s="169"/>
      <c r="N88" s="168"/>
      <c r="O88" s="168"/>
      <c r="P88" s="168"/>
      <c r="Q88" s="168"/>
      <c r="R88" s="168"/>
      <c r="S88" s="169"/>
      <c r="T88" s="169"/>
      <c r="U88" s="168"/>
      <c r="V88" s="168"/>
      <c r="W88" s="168"/>
      <c r="X88" s="168"/>
      <c r="Y88" s="168"/>
      <c r="Z88" s="169"/>
      <c r="AA88" s="169"/>
      <c r="AB88" s="168"/>
      <c r="AC88" s="168"/>
      <c r="AD88" s="168"/>
      <c r="AE88" s="168"/>
      <c r="AF88" s="168"/>
      <c r="AG88" s="169"/>
      <c r="AH88" s="169"/>
      <c r="AI88" s="168"/>
      <c r="AJ88" s="168"/>
      <c r="AK88" s="168"/>
      <c r="AL88" s="168"/>
      <c r="AM88" s="168"/>
      <c r="AN88" s="169"/>
      <c r="AO88" s="170"/>
      <c r="AP88" s="171">
        <f>COUNTIF($K88:$AN88,"a")</f>
        <v>0</v>
      </c>
      <c r="AQ88" s="171">
        <f>COUNTIF($K88:$AN88,"b")</f>
        <v>0</v>
      </c>
      <c r="AR88" s="171">
        <f>COUNTIF($K88:$AN88,"c")</f>
        <v>0</v>
      </c>
      <c r="AS88" s="171">
        <f>COUNTIF($K88:$AN88,"d")</f>
        <v>0</v>
      </c>
      <c r="AT88" s="171">
        <f>COUNTIF($K88:$AN88,"e")</f>
        <v>0</v>
      </c>
      <c r="AU88" s="171">
        <f>COUNTIF($K88:$AN88,"f")</f>
        <v>0</v>
      </c>
      <c r="AV88" s="171">
        <f>COUNTIF($K88:$AN88,"g")</f>
        <v>0</v>
      </c>
      <c r="AW88" s="171">
        <f>COUNTIF($K88:$AN88,"h")</f>
        <v>0</v>
      </c>
      <c r="AX88" s="171">
        <f>COUNTIF($K88:$AN88,"i")</f>
        <v>0</v>
      </c>
      <c r="AY88" s="171">
        <f>COUNTIF($K88:$AN88,"j")</f>
        <v>0</v>
      </c>
      <c r="AZ88" s="171">
        <f>COUNTIF($K88:$AN88,"k")</f>
        <v>0</v>
      </c>
      <c r="BA88" s="171">
        <f>COUNTIF($K88:$AN88,"l")</f>
        <v>0</v>
      </c>
      <c r="BB88" s="171">
        <f>COUNTIF($K88:$AN88,"m")</f>
        <v>0</v>
      </c>
      <c r="BC88" s="171">
        <f>COUNTIF($K88:$AN88,"n")</f>
        <v>0</v>
      </c>
      <c r="BD88" s="171">
        <f>COUNTIF($K88:$AN88,"o")</f>
        <v>0</v>
      </c>
      <c r="BE88" s="171" t="str">
        <f t="shared" si="146"/>
        <v>0</v>
      </c>
      <c r="BF88" s="171" t="str">
        <f t="shared" si="147"/>
        <v>0</v>
      </c>
      <c r="BG88" s="171" t="str">
        <f t="shared" si="148"/>
        <v>0</v>
      </c>
      <c r="BH88" s="171" t="str">
        <f t="shared" si="149"/>
        <v>0</v>
      </c>
      <c r="BI88" s="171" t="str">
        <f t="shared" si="150"/>
        <v>0</v>
      </c>
      <c r="BJ88" s="171" t="str">
        <f t="shared" si="151"/>
        <v>0</v>
      </c>
      <c r="BK88" s="171" t="str">
        <f t="shared" si="152"/>
        <v>0</v>
      </c>
      <c r="BL88" s="171" t="str">
        <f t="shared" si="153"/>
        <v>0</v>
      </c>
      <c r="BM88" s="171" t="str">
        <f t="shared" si="154"/>
        <v>0</v>
      </c>
      <c r="BN88" s="171" t="str">
        <f t="shared" si="155"/>
        <v>0</v>
      </c>
      <c r="BO88" s="171" t="str">
        <f t="shared" si="156"/>
        <v>0</v>
      </c>
      <c r="BP88" s="171" t="str">
        <f t="shared" si="157"/>
        <v>0</v>
      </c>
      <c r="BQ88" s="171" t="str">
        <f t="shared" si="158"/>
        <v>0</v>
      </c>
      <c r="BR88" s="171" t="str">
        <f t="shared" si="159"/>
        <v>0</v>
      </c>
      <c r="BS88" s="171" t="str">
        <f t="shared" si="160"/>
        <v>0</v>
      </c>
      <c r="BT88" s="167"/>
      <c r="BV88" s="129"/>
    </row>
    <row r="89" spans="1:74" ht="21" customHeight="1" thickBot="1" x14ac:dyDescent="0.35">
      <c r="A89" s="29"/>
      <c r="B89" s="143" t="s">
        <v>66</v>
      </c>
      <c r="C89" s="144">
        <v>8.2638888888888887E-2</v>
      </c>
      <c r="D89" s="144" t="s">
        <v>319</v>
      </c>
      <c r="E89" s="144" t="s">
        <v>320</v>
      </c>
      <c r="F89" s="147">
        <v>64</v>
      </c>
      <c r="G89" s="147">
        <f>$F89*'Campaign Total'!$F$46</f>
        <v>60.8</v>
      </c>
      <c r="H89" s="165">
        <f t="shared" si="161"/>
        <v>0</v>
      </c>
      <c r="I89" s="166">
        <f t="shared" si="162"/>
        <v>0</v>
      </c>
      <c r="J89" s="167"/>
      <c r="K89" s="168"/>
      <c r="L89" s="172"/>
      <c r="M89" s="172"/>
      <c r="N89" s="168"/>
      <c r="O89" s="168"/>
      <c r="P89" s="168"/>
      <c r="Q89" s="168"/>
      <c r="R89" s="168"/>
      <c r="S89" s="172"/>
      <c r="T89" s="172"/>
      <c r="U89" s="168"/>
      <c r="V89" s="168"/>
      <c r="W89" s="168"/>
      <c r="X89" s="168"/>
      <c r="Y89" s="168"/>
      <c r="Z89" s="172"/>
      <c r="AA89" s="172"/>
      <c r="AB89" s="168"/>
      <c r="AC89" s="168"/>
      <c r="AD89" s="168"/>
      <c r="AE89" s="168"/>
      <c r="AF89" s="168"/>
      <c r="AG89" s="172"/>
      <c r="AH89" s="172"/>
      <c r="AI89" s="168"/>
      <c r="AJ89" s="168"/>
      <c r="AK89" s="168"/>
      <c r="AL89" s="168"/>
      <c r="AM89" s="168"/>
      <c r="AN89" s="172"/>
      <c r="AO89" s="170"/>
      <c r="AP89" s="171">
        <f>COUNTIF($K89:$AN89,"a")</f>
        <v>0</v>
      </c>
      <c r="AQ89" s="171">
        <f>COUNTIF($K89:$AN89,"b")</f>
        <v>0</v>
      </c>
      <c r="AR89" s="171">
        <f>COUNTIF($K89:$AN89,"c")</f>
        <v>0</v>
      </c>
      <c r="AS89" s="171">
        <f>COUNTIF($K89:$AN89,"d")</f>
        <v>0</v>
      </c>
      <c r="AT89" s="171">
        <f>COUNTIF($K89:$AN89,"e")</f>
        <v>0</v>
      </c>
      <c r="AU89" s="171">
        <f>COUNTIF($K89:$AN89,"f")</f>
        <v>0</v>
      </c>
      <c r="AV89" s="171">
        <f>COUNTIF($K89:$AN89,"g")</f>
        <v>0</v>
      </c>
      <c r="AW89" s="171">
        <f>COUNTIF($K89:$AN89,"h")</f>
        <v>0</v>
      </c>
      <c r="AX89" s="171">
        <f>COUNTIF($K89:$AN89,"i")</f>
        <v>0</v>
      </c>
      <c r="AY89" s="171">
        <f>COUNTIF($K89:$AN89,"j")</f>
        <v>0</v>
      </c>
      <c r="AZ89" s="171">
        <f>COUNTIF($K89:$AN89,"k")</f>
        <v>0</v>
      </c>
      <c r="BA89" s="171">
        <f>COUNTIF($K89:$AN89,"l")</f>
        <v>0</v>
      </c>
      <c r="BB89" s="171">
        <f>COUNTIF($K89:$AN89,"m")</f>
        <v>0</v>
      </c>
      <c r="BC89" s="171">
        <f>COUNTIF($K89:$AN89,"n")</f>
        <v>0</v>
      </c>
      <c r="BD89" s="171">
        <f>COUNTIF($K89:$AN89,"o")</f>
        <v>0</v>
      </c>
      <c r="BE89" s="171" t="str">
        <f t="shared" si="146"/>
        <v>0</v>
      </c>
      <c r="BF89" s="171" t="str">
        <f t="shared" si="147"/>
        <v>0</v>
      </c>
      <c r="BG89" s="171" t="str">
        <f t="shared" si="148"/>
        <v>0</v>
      </c>
      <c r="BH89" s="171" t="str">
        <f t="shared" si="149"/>
        <v>0</v>
      </c>
      <c r="BI89" s="171" t="str">
        <f t="shared" si="150"/>
        <v>0</v>
      </c>
      <c r="BJ89" s="171" t="str">
        <f t="shared" si="151"/>
        <v>0</v>
      </c>
      <c r="BK89" s="171" t="str">
        <f t="shared" si="152"/>
        <v>0</v>
      </c>
      <c r="BL89" s="171" t="str">
        <f t="shared" si="153"/>
        <v>0</v>
      </c>
      <c r="BM89" s="171" t="str">
        <f t="shared" si="154"/>
        <v>0</v>
      </c>
      <c r="BN89" s="171" t="str">
        <f t="shared" si="155"/>
        <v>0</v>
      </c>
      <c r="BO89" s="171" t="str">
        <f t="shared" si="156"/>
        <v>0</v>
      </c>
      <c r="BP89" s="171" t="str">
        <f t="shared" si="157"/>
        <v>0</v>
      </c>
      <c r="BQ89" s="171" t="str">
        <f t="shared" si="158"/>
        <v>0</v>
      </c>
      <c r="BR89" s="171" t="str">
        <f t="shared" si="159"/>
        <v>0</v>
      </c>
      <c r="BS89" s="171" t="str">
        <f t="shared" si="160"/>
        <v>0</v>
      </c>
      <c r="BT89" s="167"/>
      <c r="BV89" s="129"/>
    </row>
    <row r="90" spans="1:74" ht="21" customHeight="1" thickBot="1" x14ac:dyDescent="0.35">
      <c r="A90" s="29"/>
      <c r="B90" s="141" t="s">
        <v>65</v>
      </c>
      <c r="C90" s="128">
        <v>8.3333333333333329E-2</v>
      </c>
      <c r="D90" s="213" t="s">
        <v>328</v>
      </c>
      <c r="E90" s="214"/>
      <c r="F90" s="142"/>
      <c r="G90" s="142"/>
      <c r="H90" s="165"/>
      <c r="I90" s="166"/>
      <c r="J90" s="167"/>
      <c r="K90" s="168"/>
      <c r="L90" s="169"/>
      <c r="M90" s="169"/>
      <c r="N90" s="168"/>
      <c r="O90" s="168"/>
      <c r="P90" s="168"/>
      <c r="Q90" s="168"/>
      <c r="R90" s="168"/>
      <c r="S90" s="169"/>
      <c r="T90" s="169"/>
      <c r="U90" s="168"/>
      <c r="V90" s="168"/>
      <c r="W90" s="168"/>
      <c r="X90" s="168"/>
      <c r="Y90" s="168"/>
      <c r="Z90" s="169"/>
      <c r="AA90" s="169"/>
      <c r="AB90" s="168"/>
      <c r="AC90" s="168"/>
      <c r="AD90" s="168"/>
      <c r="AE90" s="168"/>
      <c r="AF90" s="168"/>
      <c r="AG90" s="169"/>
      <c r="AH90" s="169"/>
      <c r="AI90" s="168"/>
      <c r="AJ90" s="168"/>
      <c r="AK90" s="168"/>
      <c r="AL90" s="168"/>
      <c r="AM90" s="168"/>
      <c r="AN90" s="169"/>
      <c r="AO90" s="170"/>
      <c r="AP90" s="171">
        <f>COUNTIF($K90:$AN90,"a")</f>
        <v>0</v>
      </c>
      <c r="AQ90" s="171">
        <f>COUNTIF($K90:$AN90,"b")</f>
        <v>0</v>
      </c>
      <c r="AR90" s="171">
        <f>COUNTIF($K90:$AN90,"c")</f>
        <v>0</v>
      </c>
      <c r="AS90" s="171">
        <f>COUNTIF($K90:$AN90,"d")</f>
        <v>0</v>
      </c>
      <c r="AT90" s="171">
        <f>COUNTIF($K90:$AN90,"e")</f>
        <v>0</v>
      </c>
      <c r="AU90" s="171">
        <f>COUNTIF($K90:$AN90,"f")</f>
        <v>0</v>
      </c>
      <c r="AV90" s="171">
        <f>COUNTIF($K90:$AN90,"g")</f>
        <v>0</v>
      </c>
      <c r="AW90" s="171">
        <f>COUNTIF($K90:$AN90,"h")</f>
        <v>0</v>
      </c>
      <c r="AX90" s="171">
        <f>COUNTIF($K90:$AN90,"i")</f>
        <v>0</v>
      </c>
      <c r="AY90" s="171">
        <f>COUNTIF($K90:$AN90,"j")</f>
        <v>0</v>
      </c>
      <c r="AZ90" s="171">
        <f>COUNTIF($K90:$AN90,"k")</f>
        <v>0</v>
      </c>
      <c r="BA90" s="171">
        <f>COUNTIF($K90:$AN90,"l")</f>
        <v>0</v>
      </c>
      <c r="BB90" s="171">
        <f>COUNTIF($K90:$AN90,"m")</f>
        <v>0</v>
      </c>
      <c r="BC90" s="171">
        <f>COUNTIF($K90:$AN90,"n")</f>
        <v>0</v>
      </c>
      <c r="BD90" s="171">
        <f>COUNTIF($K90:$AN90,"o")</f>
        <v>0</v>
      </c>
      <c r="BE90" s="171" t="str">
        <f t="shared" si="146"/>
        <v>0</v>
      </c>
      <c r="BF90" s="171" t="str">
        <f t="shared" si="147"/>
        <v>0</v>
      </c>
      <c r="BG90" s="171" t="str">
        <f t="shared" si="148"/>
        <v>0</v>
      </c>
      <c r="BH90" s="171" t="str">
        <f t="shared" si="149"/>
        <v>0</v>
      </c>
      <c r="BI90" s="171" t="str">
        <f t="shared" si="150"/>
        <v>0</v>
      </c>
      <c r="BJ90" s="171" t="str">
        <f t="shared" si="151"/>
        <v>0</v>
      </c>
      <c r="BK90" s="171" t="str">
        <f t="shared" si="152"/>
        <v>0</v>
      </c>
      <c r="BL90" s="171" t="str">
        <f t="shared" si="153"/>
        <v>0</v>
      </c>
      <c r="BM90" s="171" t="str">
        <f t="shared" si="154"/>
        <v>0</v>
      </c>
      <c r="BN90" s="171" t="str">
        <f t="shared" si="155"/>
        <v>0</v>
      </c>
      <c r="BO90" s="171" t="str">
        <f t="shared" si="156"/>
        <v>0</v>
      </c>
      <c r="BP90" s="171" t="str">
        <f t="shared" si="157"/>
        <v>0</v>
      </c>
      <c r="BQ90" s="171" t="str">
        <f t="shared" si="158"/>
        <v>0</v>
      </c>
      <c r="BR90" s="171" t="str">
        <f t="shared" si="159"/>
        <v>0</v>
      </c>
      <c r="BS90" s="171" t="str">
        <f t="shared" si="160"/>
        <v>0</v>
      </c>
      <c r="BT90" s="167"/>
    </row>
    <row r="91" spans="1:74" ht="19.5" thickBot="1" x14ac:dyDescent="0.35">
      <c r="F91" s="37"/>
      <c r="G91" s="37"/>
      <c r="H91" s="12">
        <f>SUM(H38:H90)</f>
        <v>0</v>
      </c>
      <c r="I91" s="7">
        <f>SUM(I38:I90)</f>
        <v>0</v>
      </c>
      <c r="K91" s="53">
        <f t="shared" ref="K91:T91" si="197">COUNTA(K38:K90)</f>
        <v>0</v>
      </c>
      <c r="L91" s="53">
        <f t="shared" si="197"/>
        <v>0</v>
      </c>
      <c r="M91" s="53">
        <f t="shared" si="197"/>
        <v>0</v>
      </c>
      <c r="N91" s="53">
        <f t="shared" si="197"/>
        <v>0</v>
      </c>
      <c r="O91" s="53">
        <f t="shared" si="197"/>
        <v>0</v>
      </c>
      <c r="P91" s="53">
        <f t="shared" si="197"/>
        <v>0</v>
      </c>
      <c r="Q91" s="53">
        <f t="shared" si="197"/>
        <v>0</v>
      </c>
      <c r="R91" s="53">
        <f t="shared" si="197"/>
        <v>0</v>
      </c>
      <c r="S91" s="53">
        <f t="shared" si="197"/>
        <v>0</v>
      </c>
      <c r="T91" s="53">
        <f t="shared" si="197"/>
        <v>0</v>
      </c>
      <c r="U91" s="53">
        <f t="shared" ref="U91" si="198">COUNTA(U38:U90)</f>
        <v>0</v>
      </c>
      <c r="V91" s="53">
        <f t="shared" ref="V91" si="199">COUNTA(V38:V90)</f>
        <v>0</v>
      </c>
      <c r="W91" s="53">
        <f t="shared" ref="W91" si="200">COUNTA(W38:W90)</f>
        <v>0</v>
      </c>
      <c r="X91" s="53">
        <f t="shared" ref="X91" si="201">COUNTA(X38:X90)</f>
        <v>0</v>
      </c>
      <c r="Y91" s="53">
        <f t="shared" ref="Y91" si="202">COUNTA(Y38:Y90)</f>
        <v>0</v>
      </c>
      <c r="Z91" s="53">
        <f t="shared" ref="Z91" si="203">COUNTA(Z38:Z90)</f>
        <v>0</v>
      </c>
      <c r="AA91" s="53">
        <f t="shared" ref="AA91" si="204">COUNTA(AA38:AA90)</f>
        <v>0</v>
      </c>
      <c r="AB91" s="53">
        <f t="shared" ref="AB91:AH91" si="205">COUNTA(AB38:AB90)</f>
        <v>0</v>
      </c>
      <c r="AC91" s="53">
        <f t="shared" si="205"/>
        <v>0</v>
      </c>
      <c r="AD91" s="53">
        <f t="shared" si="205"/>
        <v>0</v>
      </c>
      <c r="AE91" s="53">
        <f t="shared" si="205"/>
        <v>0</v>
      </c>
      <c r="AF91" s="53">
        <f t="shared" si="205"/>
        <v>0</v>
      </c>
      <c r="AG91" s="53">
        <f t="shared" si="205"/>
        <v>0</v>
      </c>
      <c r="AH91" s="53">
        <f t="shared" si="205"/>
        <v>0</v>
      </c>
      <c r="AI91" s="53">
        <f t="shared" ref="AI91:AN91" si="206">COUNTA(AI38:AI90)</f>
        <v>0</v>
      </c>
      <c r="AJ91" s="53">
        <f t="shared" si="206"/>
        <v>0</v>
      </c>
      <c r="AK91" s="53">
        <f t="shared" si="206"/>
        <v>0</v>
      </c>
      <c r="AL91" s="53">
        <f t="shared" si="206"/>
        <v>0</v>
      </c>
      <c r="AM91" s="53">
        <f t="shared" si="206"/>
        <v>0</v>
      </c>
      <c r="AN91" s="53">
        <f t="shared" si="206"/>
        <v>0</v>
      </c>
      <c r="AO91" s="83"/>
      <c r="AP91" s="79">
        <f t="shared" ref="AP91:BS91" si="207">SUM(AP38:AP90)</f>
        <v>0</v>
      </c>
      <c r="AQ91" s="79">
        <f t="shared" si="207"/>
        <v>0</v>
      </c>
      <c r="AR91" s="79">
        <f t="shared" si="207"/>
        <v>0</v>
      </c>
      <c r="AS91" s="79">
        <f t="shared" si="207"/>
        <v>0</v>
      </c>
      <c r="AT91" s="79">
        <f t="shared" si="207"/>
        <v>0</v>
      </c>
      <c r="AU91" s="79">
        <f t="shared" si="207"/>
        <v>0</v>
      </c>
      <c r="AV91" s="79">
        <f t="shared" si="207"/>
        <v>0</v>
      </c>
      <c r="AW91" s="79">
        <f t="shared" si="207"/>
        <v>0</v>
      </c>
      <c r="AX91" s="79">
        <f t="shared" si="207"/>
        <v>0</v>
      </c>
      <c r="AY91" s="79">
        <f t="shared" si="207"/>
        <v>0</v>
      </c>
      <c r="AZ91" s="79">
        <f t="shared" si="207"/>
        <v>0</v>
      </c>
      <c r="BA91" s="79">
        <f t="shared" si="207"/>
        <v>0</v>
      </c>
      <c r="BB91" s="79">
        <f t="shared" si="207"/>
        <v>0</v>
      </c>
      <c r="BC91" s="79">
        <f t="shared" si="207"/>
        <v>0</v>
      </c>
      <c r="BD91" s="79">
        <f t="shared" si="207"/>
        <v>0</v>
      </c>
      <c r="BE91" s="79">
        <f t="shared" si="207"/>
        <v>0</v>
      </c>
      <c r="BF91" s="79">
        <f t="shared" si="207"/>
        <v>0</v>
      </c>
      <c r="BG91" s="79">
        <f t="shared" si="207"/>
        <v>0</v>
      </c>
      <c r="BH91" s="79">
        <f t="shared" si="207"/>
        <v>0</v>
      </c>
      <c r="BI91" s="79">
        <f t="shared" si="207"/>
        <v>0</v>
      </c>
      <c r="BJ91" s="79">
        <f t="shared" si="207"/>
        <v>0</v>
      </c>
      <c r="BK91" s="79">
        <f t="shared" si="207"/>
        <v>0</v>
      </c>
      <c r="BL91" s="79">
        <f t="shared" si="207"/>
        <v>0</v>
      </c>
      <c r="BM91" s="79">
        <f t="shared" si="207"/>
        <v>0</v>
      </c>
      <c r="BN91" s="79">
        <f t="shared" si="207"/>
        <v>0</v>
      </c>
      <c r="BO91" s="79">
        <f t="shared" si="207"/>
        <v>0</v>
      </c>
      <c r="BP91" s="79">
        <f t="shared" si="207"/>
        <v>0</v>
      </c>
      <c r="BQ91" s="79">
        <f t="shared" si="207"/>
        <v>0</v>
      </c>
      <c r="BR91" s="79">
        <f t="shared" si="207"/>
        <v>0</v>
      </c>
      <c r="BS91" s="79">
        <f t="shared" si="207"/>
        <v>0</v>
      </c>
    </row>
    <row r="92" spans="1:74" ht="19.5" thickBot="1" x14ac:dyDescent="0.35">
      <c r="A92" s="30"/>
      <c r="B92" s="30"/>
      <c r="F92" s="9"/>
      <c r="G92" s="9"/>
    </row>
    <row r="93" spans="1:74" ht="18" thickBot="1" x14ac:dyDescent="0.35">
      <c r="H93" s="34"/>
      <c r="I93" s="35"/>
    </row>
    <row r="94" spans="1:74" ht="18" thickBot="1" x14ac:dyDescent="0.35">
      <c r="H94"/>
      <c r="I94" s="34"/>
      <c r="J94" s="36"/>
    </row>
    <row r="95" spans="1:74" x14ac:dyDescent="0.3">
      <c r="H95"/>
    </row>
    <row r="96" spans="1:74" x14ac:dyDescent="0.3">
      <c r="H96"/>
    </row>
    <row r="97" spans="4:8" x14ac:dyDescent="0.3">
      <c r="H97"/>
    </row>
    <row r="98" spans="4:8" x14ac:dyDescent="0.3">
      <c r="H98"/>
    </row>
    <row r="99" spans="4:8" x14ac:dyDescent="0.3">
      <c r="H99"/>
    </row>
    <row r="100" spans="4:8" x14ac:dyDescent="0.3">
      <c r="H100"/>
    </row>
    <row r="101" spans="4:8" x14ac:dyDescent="0.3">
      <c r="D101" s="1"/>
      <c r="E101" s="1"/>
      <c r="F101" s="1"/>
      <c r="G101" s="1"/>
      <c r="H101"/>
    </row>
    <row r="102" spans="4:8" x14ac:dyDescent="0.3">
      <c r="D102" s="1"/>
      <c r="E102" s="1"/>
      <c r="F102" s="1"/>
      <c r="G102" s="1"/>
      <c r="H102"/>
    </row>
    <row r="103" spans="4:8" x14ac:dyDescent="0.3">
      <c r="D103" s="1"/>
      <c r="E103" s="1"/>
      <c r="F103" s="1"/>
      <c r="G103" s="1"/>
      <c r="H103"/>
    </row>
    <row r="104" spans="4:8" x14ac:dyDescent="0.3">
      <c r="D104" s="1"/>
      <c r="E104" s="1"/>
      <c r="F104" s="1"/>
      <c r="G104" s="1"/>
      <c r="H104"/>
    </row>
    <row r="105" spans="4:8" x14ac:dyDescent="0.3">
      <c r="D105" s="1"/>
      <c r="E105" s="1"/>
      <c r="F105" s="1"/>
      <c r="G105" s="1"/>
      <c r="H105"/>
    </row>
    <row r="106" spans="4:8" x14ac:dyDescent="0.3">
      <c r="D106" s="1"/>
      <c r="E106" s="1"/>
      <c r="F106" s="1"/>
      <c r="G106" s="1"/>
      <c r="H106"/>
    </row>
    <row r="107" spans="4:8" x14ac:dyDescent="0.3">
      <c r="D107" s="1"/>
      <c r="E107" s="1"/>
      <c r="F107" s="1"/>
      <c r="G107" s="1"/>
      <c r="H107"/>
    </row>
    <row r="108" spans="4:8" x14ac:dyDescent="0.3">
      <c r="D108" s="1"/>
      <c r="E108" s="1"/>
      <c r="F108" s="1"/>
      <c r="G108" s="1"/>
      <c r="H108"/>
    </row>
    <row r="109" spans="4:8" x14ac:dyDescent="0.3">
      <c r="D109" s="1"/>
      <c r="E109" s="1"/>
      <c r="F109" s="1"/>
      <c r="G109" s="1"/>
      <c r="H109"/>
    </row>
    <row r="110" spans="4:8" x14ac:dyDescent="0.3">
      <c r="D110" s="1"/>
      <c r="E110" s="1"/>
      <c r="F110" s="1"/>
      <c r="G110" s="1"/>
      <c r="H110"/>
    </row>
    <row r="111" spans="4:8" x14ac:dyDescent="0.3">
      <c r="D111" s="1"/>
      <c r="E111" s="1"/>
      <c r="F111" s="1"/>
      <c r="G111" s="1"/>
      <c r="H111"/>
    </row>
    <row r="112" spans="4:8"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sheetData>
  <sheetProtection algorithmName="SHA-512" hashValue="giiNsYK7tTpLNg8T4ZLBb/4m9QwUd6+ZwtaWXbl+atTWewiZIf67Na3MPSpXOgHcj033R9G5fbAVkgybIKgwHg==" saltValue="irrSKG+WlmoE6HX/twb35Q==" spinCount="100000" sheet="1" selectLockedCells="1"/>
  <protectedRanges>
    <protectedRange password="DB25" sqref="C36:G36" name="filter"/>
  </protectedRanges>
  <dataConsolidate/>
  <mergeCells count="26">
    <mergeCell ref="K34:AN34"/>
    <mergeCell ref="D47:E47"/>
    <mergeCell ref="D40:E40"/>
    <mergeCell ref="D45:E45"/>
    <mergeCell ref="D42:E42"/>
    <mergeCell ref="K35:M35"/>
    <mergeCell ref="D37:E37"/>
    <mergeCell ref="D38:E38"/>
    <mergeCell ref="D44:E44"/>
    <mergeCell ref="U35:AA35"/>
    <mergeCell ref="AB35:AH35"/>
    <mergeCell ref="AI35:AN35"/>
    <mergeCell ref="N35:T35"/>
    <mergeCell ref="D88:E88"/>
    <mergeCell ref="D90:E90"/>
    <mergeCell ref="D87:E87"/>
    <mergeCell ref="D69:E69"/>
    <mergeCell ref="D85:E85"/>
    <mergeCell ref="D63:E63"/>
    <mergeCell ref="D79:E79"/>
    <mergeCell ref="D51:E51"/>
    <mergeCell ref="D58:E58"/>
    <mergeCell ref="D60:E60"/>
    <mergeCell ref="D61:E61"/>
    <mergeCell ref="D55:E55"/>
    <mergeCell ref="D53:E53"/>
  </mergeCells>
  <conditionalFormatting sqref="C2:C5 E14:E28">
    <cfRule type="cellIs" dxfId="0" priority="3" operator="equal">
      <formula>0</formula>
    </cfRule>
  </conditionalFormatting>
  <dataValidations count="3">
    <dataValidation type="list" allowBlank="1" showDropDown="1" showInputMessage="1" showErrorMessage="1" sqref="AO74 AO76 AO78 AO59 AO89 AO86 AO80 AO62:AO66 AO46 AO57 AO43 AO54 K70 AO84 AO82 AO37:AO41 AO48:AO52 Y70 AF70 AM70 R70" xr:uid="{00000000-0002-0000-0200-000000000000}">
      <formula1>$C$14:$C$16</formula1>
    </dataValidation>
    <dataValidation type="list" allowBlank="1" showDropDown="1" showInputMessage="1" showErrorMessage="1" sqref="AO53" xr:uid="{00000000-0002-0000-0200-000001000000}">
      <formula1>$C$17</formula1>
    </dataValidation>
    <dataValidation type="list" allowBlank="1" showDropDown="1" showInputMessage="1" showErrorMessage="1" sqref="K37:AN9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87:G88 G83 G67 G61 G40 G85 G63 G42 G44:G45 G47 G49 G51 G53 G55:G56 G58 G60 G65 G69 G71 G75 G77 G79 G81 G73 G39 G74 G82 G80 G78 G76 G72 G70 G66 G62 G59 G57 G54 G52 G50 G48 G46 G43 G64 G86 G41 G68 G84 G89"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H25" sqref="H25"/>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5" t="s">
        <v>55</v>
      </c>
      <c r="I2" s="16">
        <v>0.5</v>
      </c>
      <c r="J2" s="17"/>
      <c r="K2" s="15" t="s">
        <v>55</v>
      </c>
      <c r="L2" s="16">
        <v>1</v>
      </c>
    </row>
    <row r="3" spans="2:12" ht="21" x14ac:dyDescent="0.35">
      <c r="B3" s="45"/>
      <c r="C3" s="11">
        <v>0</v>
      </c>
      <c r="E3" s="10" t="s">
        <v>34</v>
      </c>
      <c r="F3" s="11">
        <v>0.4</v>
      </c>
      <c r="H3" s="15" t="s">
        <v>56</v>
      </c>
      <c r="I3" s="16">
        <v>0</v>
      </c>
      <c r="K3" s="15" t="s">
        <v>56</v>
      </c>
      <c r="L3" s="16">
        <v>0</v>
      </c>
    </row>
    <row r="4" spans="2:12" ht="21" x14ac:dyDescent="0.35">
      <c r="B4" s="45">
        <v>5</v>
      </c>
      <c r="C4" s="11">
        <f>B4/30</f>
        <v>0.16666666666666666</v>
      </c>
      <c r="E4" s="10" t="s">
        <v>35</v>
      </c>
      <c r="F4" s="11">
        <v>0.6</v>
      </c>
    </row>
    <row r="5" spans="2:12" ht="21" x14ac:dyDescent="0.35">
      <c r="B5" s="45">
        <v>10</v>
      </c>
      <c r="C5" s="11">
        <f t="shared" ref="C5:C15" si="0">B5/30</f>
        <v>0.33333333333333331</v>
      </c>
      <c r="E5" s="10" t="s">
        <v>36</v>
      </c>
      <c r="F5" s="11">
        <v>0.8</v>
      </c>
      <c r="H5" t="s">
        <v>103</v>
      </c>
      <c r="K5" t="s">
        <v>108</v>
      </c>
    </row>
    <row r="6" spans="2:12" ht="21" x14ac:dyDescent="0.35">
      <c r="B6" s="45">
        <v>15</v>
      </c>
      <c r="C6" s="11">
        <f t="shared" si="0"/>
        <v>0.5</v>
      </c>
      <c r="E6" s="10" t="s">
        <v>37</v>
      </c>
      <c r="F6" s="11">
        <v>0.9</v>
      </c>
      <c r="H6" s="15" t="s">
        <v>55</v>
      </c>
      <c r="I6" s="16">
        <v>0.6</v>
      </c>
      <c r="K6" s="15" t="s">
        <v>55</v>
      </c>
      <c r="L6" s="16">
        <v>0.5</v>
      </c>
    </row>
    <row r="7" spans="2:12" ht="21" x14ac:dyDescent="0.35">
      <c r="B7" s="45">
        <v>20</v>
      </c>
      <c r="C7" s="11">
        <f t="shared" si="0"/>
        <v>0.66666666666666663</v>
      </c>
      <c r="E7" s="10" t="s">
        <v>38</v>
      </c>
      <c r="F7" s="11">
        <v>0.95</v>
      </c>
      <c r="H7" s="15" t="s">
        <v>56</v>
      </c>
      <c r="I7" s="16">
        <v>0</v>
      </c>
      <c r="K7" s="15" t="s">
        <v>56</v>
      </c>
      <c r="L7" s="16">
        <v>0</v>
      </c>
    </row>
    <row r="8" spans="2:12" ht="21" x14ac:dyDescent="0.35">
      <c r="B8" s="45">
        <v>25</v>
      </c>
      <c r="C8" s="11">
        <f t="shared" si="0"/>
        <v>0.83333333333333337</v>
      </c>
      <c r="E8" s="10" t="s">
        <v>39</v>
      </c>
      <c r="F8" s="11">
        <v>1</v>
      </c>
    </row>
    <row r="9" spans="2:12" ht="21" x14ac:dyDescent="0.35">
      <c r="B9" s="45">
        <v>30</v>
      </c>
      <c r="C9" s="11">
        <f t="shared" si="0"/>
        <v>1</v>
      </c>
      <c r="E9" s="10" t="s">
        <v>40</v>
      </c>
      <c r="F9" s="11">
        <v>1.2</v>
      </c>
      <c r="H9" t="s">
        <v>104</v>
      </c>
      <c r="K9" t="s">
        <v>84</v>
      </c>
    </row>
    <row r="10" spans="2:12" ht="21" x14ac:dyDescent="0.35">
      <c r="B10" s="45">
        <v>35</v>
      </c>
      <c r="C10" s="11">
        <f t="shared" si="0"/>
        <v>1.1666666666666667</v>
      </c>
      <c r="E10" s="10" t="s">
        <v>41</v>
      </c>
      <c r="F10" s="11">
        <v>1.4</v>
      </c>
      <c r="H10" s="15" t="s">
        <v>55</v>
      </c>
      <c r="I10" s="16">
        <v>1.5</v>
      </c>
      <c r="K10" s="15" t="s">
        <v>55</v>
      </c>
      <c r="L10" s="16">
        <v>0.5</v>
      </c>
    </row>
    <row r="11" spans="2:12" ht="21" x14ac:dyDescent="0.35">
      <c r="B11" s="45">
        <v>40</v>
      </c>
      <c r="C11" s="11">
        <f t="shared" si="0"/>
        <v>1.3333333333333333</v>
      </c>
      <c r="E11" s="10" t="s">
        <v>42</v>
      </c>
      <c r="F11" s="11">
        <v>1.6</v>
      </c>
      <c r="H11" s="15" t="s">
        <v>56</v>
      </c>
      <c r="I11" s="16">
        <v>0</v>
      </c>
      <c r="K11" s="15" t="s">
        <v>56</v>
      </c>
      <c r="L11" s="16">
        <v>0</v>
      </c>
    </row>
    <row r="12" spans="2:12" ht="21" x14ac:dyDescent="0.35">
      <c r="B12" s="45">
        <v>45</v>
      </c>
      <c r="C12" s="11">
        <f t="shared" si="0"/>
        <v>1.5</v>
      </c>
      <c r="E12" s="10" t="s">
        <v>43</v>
      </c>
      <c r="F12" s="11">
        <v>1.8</v>
      </c>
    </row>
    <row r="13" spans="2:12" ht="21" x14ac:dyDescent="0.35">
      <c r="B13" s="45">
        <v>50</v>
      </c>
      <c r="C13" s="11">
        <f t="shared" si="0"/>
        <v>1.6666666666666667</v>
      </c>
      <c r="E13" s="10" t="s">
        <v>44</v>
      </c>
      <c r="F13" s="11">
        <v>1.9</v>
      </c>
      <c r="H13" t="s">
        <v>105</v>
      </c>
      <c r="K13" t="s">
        <v>89</v>
      </c>
    </row>
    <row r="14" spans="2:12" ht="21" x14ac:dyDescent="0.35">
      <c r="B14" s="45">
        <v>55</v>
      </c>
      <c r="C14" s="11">
        <f t="shared" si="0"/>
        <v>1.8333333333333333</v>
      </c>
      <c r="E14" s="10" t="s">
        <v>45</v>
      </c>
      <c r="F14" s="11">
        <v>2</v>
      </c>
      <c r="H14" s="15" t="s">
        <v>55</v>
      </c>
      <c r="I14" s="16">
        <v>1.5</v>
      </c>
      <c r="K14" s="15" t="s">
        <v>55</v>
      </c>
      <c r="L14" s="16">
        <v>0.5</v>
      </c>
    </row>
    <row r="15" spans="2:12" ht="21" x14ac:dyDescent="0.35">
      <c r="B15" s="45">
        <v>60</v>
      </c>
      <c r="C15" s="11">
        <f t="shared" si="0"/>
        <v>2</v>
      </c>
      <c r="H15" s="15" t="s">
        <v>56</v>
      </c>
      <c r="I15" s="16">
        <v>0</v>
      </c>
      <c r="K15" s="15" t="s">
        <v>56</v>
      </c>
      <c r="L15" s="16">
        <v>0</v>
      </c>
    </row>
    <row r="17" spans="2:9" x14ac:dyDescent="0.25">
      <c r="H17" t="s">
        <v>106</v>
      </c>
    </row>
    <row r="18" spans="2:9" x14ac:dyDescent="0.25">
      <c r="B18" t="s">
        <v>131</v>
      </c>
      <c r="H18" s="15" t="s">
        <v>55</v>
      </c>
      <c r="I18" s="16">
        <v>1</v>
      </c>
    </row>
    <row r="19" spans="2:9" x14ac:dyDescent="0.25">
      <c r="B19" s="10" t="s">
        <v>46</v>
      </c>
      <c r="C19" s="10" t="s">
        <v>47</v>
      </c>
      <c r="H19" s="15" t="s">
        <v>56</v>
      </c>
      <c r="I19" s="16">
        <v>0</v>
      </c>
    </row>
    <row r="20" spans="2:9" ht="21" x14ac:dyDescent="0.35">
      <c r="B20" s="45"/>
      <c r="C20" s="11">
        <v>0</v>
      </c>
    </row>
    <row r="21" spans="2:9" ht="21" x14ac:dyDescent="0.35">
      <c r="B21" s="45">
        <v>5</v>
      </c>
      <c r="C21" s="11">
        <f t="shared" ref="C21:C32" si="1">B21/30+50%</f>
        <v>0.66666666666666663</v>
      </c>
    </row>
    <row r="22" spans="2:9" ht="21" x14ac:dyDescent="0.35">
      <c r="B22" s="45">
        <v>10</v>
      </c>
      <c r="C22" s="11">
        <f t="shared" si="1"/>
        <v>0.83333333333333326</v>
      </c>
    </row>
    <row r="23" spans="2:9" ht="21" x14ac:dyDescent="0.35">
      <c r="B23" s="45">
        <v>15</v>
      </c>
      <c r="C23" s="11">
        <f t="shared" si="1"/>
        <v>1</v>
      </c>
    </row>
    <row r="24" spans="2:9" ht="21" x14ac:dyDescent="0.35">
      <c r="B24" s="45">
        <v>20</v>
      </c>
      <c r="C24" s="11">
        <f t="shared" si="1"/>
        <v>1.1666666666666665</v>
      </c>
    </row>
    <row r="25" spans="2:9" ht="21" x14ac:dyDescent="0.35">
      <c r="B25" s="45">
        <v>25</v>
      </c>
      <c r="C25" s="11">
        <f t="shared" si="1"/>
        <v>1.3333333333333335</v>
      </c>
    </row>
    <row r="26" spans="2:9" ht="21" x14ac:dyDescent="0.35">
      <c r="B26" s="45">
        <v>30</v>
      </c>
      <c r="C26" s="11">
        <f t="shared" si="1"/>
        <v>1.5</v>
      </c>
    </row>
    <row r="27" spans="2:9" ht="21" x14ac:dyDescent="0.35">
      <c r="B27" s="45">
        <v>35</v>
      </c>
      <c r="C27" s="11">
        <f t="shared" si="1"/>
        <v>1.6666666666666667</v>
      </c>
    </row>
    <row r="28" spans="2:9" ht="21" x14ac:dyDescent="0.35">
      <c r="B28" s="45">
        <v>40</v>
      </c>
      <c r="C28" s="11">
        <f t="shared" si="1"/>
        <v>1.8333333333333333</v>
      </c>
    </row>
    <row r="29" spans="2:9" ht="21" x14ac:dyDescent="0.35">
      <c r="B29" s="45">
        <v>45</v>
      </c>
      <c r="C29" s="11">
        <f t="shared" si="1"/>
        <v>2</v>
      </c>
    </row>
    <row r="30" spans="2:9" ht="21" x14ac:dyDescent="0.35">
      <c r="B30" s="45">
        <v>50</v>
      </c>
      <c r="C30" s="11">
        <f t="shared" si="1"/>
        <v>2.166666666666667</v>
      </c>
    </row>
    <row r="31" spans="2:9" ht="21" x14ac:dyDescent="0.35">
      <c r="B31" s="45">
        <v>55</v>
      </c>
      <c r="C31" s="11">
        <f t="shared" si="1"/>
        <v>2.333333333333333</v>
      </c>
    </row>
    <row r="32" spans="2:9" ht="21" x14ac:dyDescent="0.35">
      <c r="B32" s="45">
        <v>60</v>
      </c>
      <c r="C32" s="11">
        <f t="shared" si="1"/>
        <v>2.5</v>
      </c>
    </row>
    <row r="35" spans="2:3" x14ac:dyDescent="0.25">
      <c r="B35" s="138" t="s">
        <v>362</v>
      </c>
      <c r="C35" s="138"/>
    </row>
    <row r="36" spans="2:3" x14ac:dyDescent="0.25">
      <c r="B36" s="139"/>
      <c r="C36" s="140">
        <v>0</v>
      </c>
    </row>
    <row r="37" spans="2:3" x14ac:dyDescent="0.25">
      <c r="B37" s="139" t="s">
        <v>363</v>
      </c>
      <c r="C37" s="140">
        <v>2</v>
      </c>
    </row>
    <row r="38" spans="2:3" x14ac:dyDescent="0.25">
      <c r="B38" s="139" t="s">
        <v>364</v>
      </c>
      <c r="C38" s="140">
        <v>4</v>
      </c>
    </row>
    <row r="39" spans="2:3" x14ac:dyDescent="0.25">
      <c r="B39" s="139" t="s">
        <v>365</v>
      </c>
      <c r="C39" s="140">
        <v>6</v>
      </c>
    </row>
    <row r="40" spans="2:3" x14ac:dyDescent="0.25">
      <c r="B40" s="139" t="s">
        <v>366</v>
      </c>
      <c r="C40" s="140">
        <v>8</v>
      </c>
    </row>
    <row r="41" spans="2:3" x14ac:dyDescent="0.25">
      <c r="B41" s="139" t="s">
        <v>367</v>
      </c>
      <c r="C41" s="140">
        <v>10</v>
      </c>
    </row>
    <row r="44" spans="2:3" x14ac:dyDescent="0.25">
      <c r="B44" s="138" t="s">
        <v>368</v>
      </c>
      <c r="C44" s="138"/>
    </row>
    <row r="45" spans="2:3" x14ac:dyDescent="0.25">
      <c r="B45" s="139"/>
      <c r="C45" s="140">
        <v>0</v>
      </c>
    </row>
    <row r="46" spans="2:3" x14ac:dyDescent="0.25">
      <c r="B46" s="139" t="s">
        <v>363</v>
      </c>
      <c r="C46" s="140">
        <v>2</v>
      </c>
    </row>
    <row r="47" spans="2:3" x14ac:dyDescent="0.25">
      <c r="B47" s="139" t="s">
        <v>364</v>
      </c>
      <c r="C47" s="140">
        <v>4</v>
      </c>
    </row>
    <row r="48" spans="2:3" x14ac:dyDescent="0.25">
      <c r="B48" s="139" t="s">
        <v>365</v>
      </c>
      <c r="C48" s="140">
        <v>6</v>
      </c>
    </row>
    <row r="49" spans="2:3" x14ac:dyDescent="0.25">
      <c r="B49" s="139" t="s">
        <v>366</v>
      </c>
      <c r="C49" s="140">
        <v>8</v>
      </c>
    </row>
    <row r="50" spans="2:3" x14ac:dyDescent="0.25">
      <c r="B50" s="139" t="s">
        <v>367</v>
      </c>
      <c r="C50" s="140">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9" t="s">
        <v>6</v>
      </c>
      <c r="B1" s="219" t="s">
        <v>7</v>
      </c>
    </row>
    <row r="2" spans="1:2" x14ac:dyDescent="0.25">
      <c r="A2" s="219"/>
      <c r="B2" s="219"/>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2023-08-28T09:45:53Z</dcterms:modified>
</cp:coreProperties>
</file>